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" yWindow="6036" windowWidth="15480" windowHeight="5856" firstSheet="2" activeTab="4"/>
  </bookViews>
  <sheets>
    <sheet name="table des matières" sheetId="8" r:id="rId1"/>
    <sheet name="B1 tâches de référence" sheetId="14" r:id="rId2"/>
    <sheet name="ASOC-1 données de base" sheetId="7" r:id="rId3"/>
    <sheet name="ASOC-2 comparaison ln DPOP" sheetId="9" r:id="rId4"/>
    <sheet name="ASOC-3 comparaison ln ASOC" sheetId="10" r:id="rId5"/>
    <sheet name="SAPE-4 données de base" sheetId="11" r:id="rId6"/>
    <sheet name="SAPE-5 comparaison" sheetId="12" r:id="rId7"/>
  </sheets>
  <definedNames>
    <definedName name="_xlnm._FilterDatabase" localSheetId="2" hidden="1">'ASOC-1 données de base'!$B$1:$B$194</definedName>
    <definedName name="_xlnm._FilterDatabase" localSheetId="3" hidden="1">'ASOC-2 comparaison ln DPOP'!$B$1:$B$194</definedName>
    <definedName name="_xlnm._FilterDatabase" localSheetId="4" hidden="1">'ASOC-3 comparaison ln ASOC'!$B$1:$B$194</definedName>
    <definedName name="_xlnm._FilterDatabase" localSheetId="5" hidden="1">'SAPE-4 données de base'!$B$1:$B$194</definedName>
    <definedName name="_xlnm._FilterDatabase" localSheetId="6" hidden="1">'SAPE-5 comparaison'!$B$1:$B$194</definedName>
    <definedName name="_xlnm.Print_Titles" localSheetId="2">'ASOC-1 données de base'!$1:$7</definedName>
    <definedName name="_xlnm.Print_Titles" localSheetId="3">'ASOC-2 comparaison ln DPOP'!$1:$7</definedName>
    <definedName name="_xlnm.Print_Titles" localSheetId="4">'ASOC-3 comparaison ln ASOC'!$1:$7</definedName>
    <definedName name="_xlnm.Print_Titles" localSheetId="5">'SAPE-4 données de base'!$1:$7</definedName>
    <definedName name="_xlnm.Print_Titles" localSheetId="6">'SAPE-5 comparaison'!$1:$7</definedName>
  </definedNames>
  <calcPr calcId="145621"/>
</workbook>
</file>

<file path=xl/calcChain.xml><?xml version="1.0" encoding="utf-8"?>
<calcChain xmlns="http://schemas.openxmlformats.org/spreadsheetml/2006/main">
  <c r="H6" i="7" l="1"/>
  <c r="N11" i="14" l="1"/>
  <c r="M14" i="14"/>
  <c r="M12" i="14"/>
  <c r="M13" i="14"/>
  <c r="M11" i="14"/>
  <c r="I27" i="14"/>
  <c r="I29" i="14" s="1"/>
  <c r="F27" i="14"/>
  <c r="F29" i="14" s="1"/>
  <c r="C27" i="14"/>
  <c r="C29" i="14" s="1"/>
  <c r="F28" i="14"/>
  <c r="I28" i="14"/>
  <c r="C28" i="14"/>
  <c r="I18" i="14" l="1"/>
  <c r="K15" i="14" s="1"/>
  <c r="F18" i="14"/>
  <c r="H16" i="14" s="1"/>
  <c r="C18" i="14"/>
  <c r="E12" i="14" s="1"/>
  <c r="I17" i="14"/>
  <c r="I22" i="14" s="1"/>
  <c r="F17" i="14"/>
  <c r="G14" i="14" s="1"/>
  <c r="C17" i="14"/>
  <c r="C22" i="14" s="1"/>
  <c r="E16" i="14"/>
  <c r="D14" i="14"/>
  <c r="H12" i="14"/>
  <c r="J11" i="14"/>
  <c r="J9" i="14"/>
  <c r="H9" i="14"/>
  <c r="E9" i="14"/>
  <c r="J8" i="14"/>
  <c r="D8" i="14"/>
  <c r="H7" i="14"/>
  <c r="L6" i="14"/>
  <c r="L7" i="14" s="1"/>
  <c r="D5" i="14"/>
  <c r="J3" i="14"/>
  <c r="E3" i="14"/>
  <c r="E5" i="14" l="1"/>
  <c r="D4" i="14"/>
  <c r="H8" i="14"/>
  <c r="E15" i="14"/>
  <c r="D3" i="14"/>
  <c r="H4" i="14"/>
  <c r="D7" i="14"/>
  <c r="H15" i="14"/>
  <c r="G5" i="14"/>
  <c r="I24" i="14"/>
  <c r="I25" i="14"/>
  <c r="H3" i="14"/>
  <c r="H18" i="14" s="1"/>
  <c r="J4" i="14"/>
  <c r="H5" i="14"/>
  <c r="J7" i="14"/>
  <c r="D9" i="14"/>
  <c r="H11" i="14"/>
  <c r="J14" i="14"/>
  <c r="C24" i="14"/>
  <c r="C25" i="14"/>
  <c r="G7" i="14"/>
  <c r="G3" i="14"/>
  <c r="K5" i="14"/>
  <c r="G9" i="14"/>
  <c r="D11" i="14"/>
  <c r="K12" i="14"/>
  <c r="F22" i="14"/>
  <c r="K3" i="14"/>
  <c r="J5" i="14"/>
  <c r="K9" i="14"/>
  <c r="E4" i="14"/>
  <c r="K4" i="14"/>
  <c r="E8" i="14"/>
  <c r="K8" i="14"/>
  <c r="E11" i="14"/>
  <c r="K11" i="14"/>
  <c r="K16" i="14"/>
  <c r="G4" i="14"/>
  <c r="E7" i="14"/>
  <c r="K7" i="14"/>
  <c r="G8" i="14"/>
  <c r="G11" i="14"/>
  <c r="M37" i="7"/>
  <c r="M36" i="7"/>
  <c r="L34" i="10"/>
  <c r="D17" i="14" l="1"/>
  <c r="J17" i="14"/>
  <c r="K18" i="14"/>
  <c r="F24" i="14"/>
  <c r="F25" i="14"/>
  <c r="G17" i="14"/>
  <c r="E18" i="14"/>
  <c r="D172" i="12" l="1"/>
  <c r="E172" i="12" s="1"/>
  <c r="F172" i="12" s="1"/>
  <c r="C172" i="12"/>
  <c r="E98" i="12"/>
  <c r="E138" i="12"/>
  <c r="E109" i="12"/>
  <c r="E120" i="12"/>
  <c r="E117" i="12"/>
  <c r="E60" i="12"/>
  <c r="E123" i="12"/>
  <c r="E80" i="12"/>
  <c r="E127" i="12"/>
  <c r="E25" i="12"/>
  <c r="E79" i="12"/>
  <c r="E59" i="12"/>
  <c r="E37" i="12"/>
  <c r="E63" i="12"/>
  <c r="E121" i="12"/>
  <c r="E42" i="12"/>
  <c r="E16" i="12"/>
  <c r="E24" i="12"/>
  <c r="E41" i="12"/>
  <c r="E43" i="12"/>
  <c r="E20" i="12"/>
  <c r="E47" i="12"/>
  <c r="E81" i="12"/>
  <c r="E52" i="12"/>
  <c r="E36" i="12"/>
  <c r="E51" i="12"/>
  <c r="E69" i="12"/>
  <c r="E85" i="12"/>
  <c r="E66" i="12"/>
  <c r="E12" i="12"/>
  <c r="E35" i="12"/>
  <c r="E91" i="12"/>
  <c r="E14" i="12"/>
  <c r="E40" i="12"/>
  <c r="E46" i="12"/>
  <c r="E71" i="12"/>
  <c r="E45" i="12"/>
  <c r="E126" i="12"/>
  <c r="E17" i="12"/>
  <c r="E18" i="12"/>
  <c r="E72" i="12"/>
  <c r="E73" i="12"/>
  <c r="E33" i="12"/>
  <c r="E65" i="12"/>
  <c r="E68" i="12"/>
  <c r="E19" i="12"/>
  <c r="E15" i="12"/>
  <c r="E38" i="12"/>
  <c r="E87" i="12"/>
  <c r="E146" i="12"/>
  <c r="E102" i="12"/>
  <c r="E125" i="12"/>
  <c r="E54" i="12"/>
  <c r="E84" i="12"/>
  <c r="E108" i="12"/>
  <c r="E131" i="12"/>
  <c r="E167" i="12"/>
  <c r="E13" i="12"/>
  <c r="E140" i="12"/>
  <c r="E112" i="12"/>
  <c r="E29" i="12"/>
  <c r="E160" i="12"/>
  <c r="E28" i="12"/>
  <c r="E99" i="12"/>
  <c r="E61" i="12"/>
  <c r="E94" i="12"/>
  <c r="E9" i="12"/>
  <c r="E155" i="12"/>
  <c r="E111" i="12"/>
  <c r="E34" i="12"/>
  <c r="E58" i="12"/>
  <c r="E62" i="12"/>
  <c r="E163" i="12"/>
  <c r="E161" i="12"/>
  <c r="E101" i="12"/>
  <c r="E162" i="12"/>
  <c r="E133" i="12"/>
  <c r="E48" i="12"/>
  <c r="E132" i="12"/>
  <c r="E158" i="12"/>
  <c r="E106" i="12"/>
  <c r="E49" i="12"/>
  <c r="E57" i="12"/>
  <c r="E77" i="12"/>
  <c r="E114" i="12"/>
  <c r="E78" i="12"/>
  <c r="E156" i="12"/>
  <c r="E10" i="12"/>
  <c r="E100" i="12"/>
  <c r="E27" i="12"/>
  <c r="E153" i="12"/>
  <c r="E128" i="12"/>
  <c r="E118" i="12"/>
  <c r="E129" i="12"/>
  <c r="E149" i="12"/>
  <c r="E104" i="12"/>
  <c r="E113" i="12"/>
  <c r="E31" i="12"/>
  <c r="F31" i="12" s="1"/>
  <c r="E56" i="12"/>
  <c r="E32" i="12"/>
  <c r="E50" i="12"/>
  <c r="F50" i="12" s="1"/>
  <c r="E26" i="12"/>
  <c r="E44" i="12"/>
  <c r="E96" i="12"/>
  <c r="E143" i="12"/>
  <c r="E116" i="12"/>
  <c r="F116" i="12" s="1"/>
  <c r="E30" i="12"/>
  <c r="E88" i="12"/>
  <c r="E136" i="12"/>
  <c r="F136" i="12" s="1"/>
  <c r="E124" i="12"/>
  <c r="E64" i="12"/>
  <c r="E151" i="12"/>
  <c r="E75" i="12"/>
  <c r="E86" i="12"/>
  <c r="F86" i="12" s="1"/>
  <c r="E164" i="12"/>
  <c r="E152" i="12"/>
  <c r="E74" i="12"/>
  <c r="F74" i="12" s="1"/>
  <c r="E147" i="12"/>
  <c r="E95" i="12"/>
  <c r="E148" i="12"/>
  <c r="E135" i="12"/>
  <c r="E105" i="12"/>
  <c r="F105" i="12" s="1"/>
  <c r="E89" i="12"/>
  <c r="E122" i="12"/>
  <c r="E82" i="12"/>
  <c r="F82" i="12" s="1"/>
  <c r="E92" i="12"/>
  <c r="E168" i="12"/>
  <c r="I43" i="12"/>
  <c r="E39" i="12"/>
  <c r="E22" i="12"/>
  <c r="E134" i="12"/>
  <c r="F134" i="12" s="1"/>
  <c r="E23" i="12"/>
  <c r="E53" i="12"/>
  <c r="E97" i="12"/>
  <c r="E67" i="12"/>
  <c r="F67" i="12" s="1"/>
  <c r="E150" i="12"/>
  <c r="E145" i="12"/>
  <c r="E170" i="12"/>
  <c r="E90" i="12"/>
  <c r="F90" i="12" s="1"/>
  <c r="E141" i="12"/>
  <c r="E70" i="12"/>
  <c r="E157" i="12"/>
  <c r="E76" i="12"/>
  <c r="F76" i="12" s="1"/>
  <c r="E169" i="12"/>
  <c r="E165" i="12"/>
  <c r="E11" i="12"/>
  <c r="E93" i="12"/>
  <c r="F93" i="12" s="1"/>
  <c r="E139" i="12"/>
  <c r="E8" i="12"/>
  <c r="E115" i="12"/>
  <c r="E159" i="12"/>
  <c r="F159" i="12" s="1"/>
  <c r="E142" i="12"/>
  <c r="E130" i="12"/>
  <c r="E144" i="12"/>
  <c r="E110" i="12"/>
  <c r="F110" i="12" s="1"/>
  <c r="E103" i="12"/>
  <c r="E166" i="12"/>
  <c r="E119" i="12"/>
  <c r="E83" i="12"/>
  <c r="F83" i="12" s="1"/>
  <c r="E137" i="12"/>
  <c r="E55" i="12"/>
  <c r="E154" i="12"/>
  <c r="E107" i="12"/>
  <c r="F107" i="12" s="1"/>
  <c r="E21" i="12"/>
  <c r="E6" i="12"/>
  <c r="F172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6" i="11"/>
  <c r="F67" i="11"/>
  <c r="F68" i="11"/>
  <c r="F69" i="11"/>
  <c r="F70" i="11"/>
  <c r="F71" i="11"/>
  <c r="F72" i="11"/>
  <c r="F73" i="11"/>
  <c r="F74" i="11"/>
  <c r="F75" i="11"/>
  <c r="F76" i="11"/>
  <c r="F77" i="11"/>
  <c r="F78" i="11"/>
  <c r="F79" i="11"/>
  <c r="F80" i="11"/>
  <c r="F81" i="11"/>
  <c r="F82" i="11"/>
  <c r="F83" i="11"/>
  <c r="F84" i="11"/>
  <c r="F85" i="11"/>
  <c r="F86" i="11"/>
  <c r="F87" i="11"/>
  <c r="F88" i="11"/>
  <c r="F89" i="11"/>
  <c r="F90" i="11"/>
  <c r="F91" i="11"/>
  <c r="F92" i="11"/>
  <c r="F93" i="11"/>
  <c r="F94" i="11"/>
  <c r="F95" i="11"/>
  <c r="F96" i="11"/>
  <c r="F97" i="11"/>
  <c r="F98" i="11"/>
  <c r="F99" i="11"/>
  <c r="F100" i="11"/>
  <c r="F101" i="11"/>
  <c r="F102" i="11"/>
  <c r="F103" i="11"/>
  <c r="F104" i="11"/>
  <c r="F105" i="11"/>
  <c r="F106" i="11"/>
  <c r="F107" i="11"/>
  <c r="F108" i="11"/>
  <c r="F109" i="11"/>
  <c r="F110" i="11"/>
  <c r="F111" i="11"/>
  <c r="F112" i="11"/>
  <c r="F113" i="11"/>
  <c r="F114" i="11"/>
  <c r="F115" i="11"/>
  <c r="F116" i="11"/>
  <c r="F117" i="11"/>
  <c r="F118" i="11"/>
  <c r="F119" i="11"/>
  <c r="F120" i="11"/>
  <c r="F121" i="11"/>
  <c r="F122" i="11"/>
  <c r="F123" i="11"/>
  <c r="F124" i="11"/>
  <c r="F125" i="11"/>
  <c r="F126" i="11"/>
  <c r="F127" i="11"/>
  <c r="F128" i="11"/>
  <c r="F129" i="11"/>
  <c r="F130" i="11"/>
  <c r="F131" i="11"/>
  <c r="F132" i="11"/>
  <c r="F133" i="11"/>
  <c r="F134" i="11"/>
  <c r="F135" i="11"/>
  <c r="F136" i="11"/>
  <c r="F137" i="11"/>
  <c r="F138" i="11"/>
  <c r="F139" i="11"/>
  <c r="F140" i="11"/>
  <c r="F141" i="11"/>
  <c r="F142" i="11"/>
  <c r="F143" i="11"/>
  <c r="F144" i="11"/>
  <c r="F145" i="11"/>
  <c r="F146" i="11"/>
  <c r="F147" i="11"/>
  <c r="F148" i="11"/>
  <c r="F149" i="11"/>
  <c r="F150" i="11"/>
  <c r="F151" i="11"/>
  <c r="F152" i="11"/>
  <c r="F153" i="11"/>
  <c r="F154" i="11"/>
  <c r="F155" i="11"/>
  <c r="F156" i="11"/>
  <c r="F157" i="11"/>
  <c r="F158" i="11"/>
  <c r="F159" i="11"/>
  <c r="F160" i="11"/>
  <c r="F161" i="11"/>
  <c r="F162" i="11"/>
  <c r="F163" i="11"/>
  <c r="F164" i="11"/>
  <c r="F165" i="11"/>
  <c r="F166" i="11"/>
  <c r="F167" i="11"/>
  <c r="F168" i="11"/>
  <c r="F169" i="11"/>
  <c r="F170" i="11"/>
  <c r="F8" i="11"/>
  <c r="F9" i="11"/>
  <c r="F6" i="11"/>
  <c r="E6" i="11"/>
  <c r="E172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8" i="11"/>
  <c r="F44" i="12" l="1"/>
  <c r="F168" i="12"/>
  <c r="F122" i="12"/>
  <c r="F95" i="12"/>
  <c r="F152" i="12"/>
  <c r="F64" i="12"/>
  <c r="F88" i="12"/>
  <c r="F32" i="12"/>
  <c r="F129" i="12"/>
  <c r="F27" i="12"/>
  <c r="F78" i="12"/>
  <c r="F49" i="12"/>
  <c r="F48" i="12"/>
  <c r="F161" i="12"/>
  <c r="F34" i="12"/>
  <c r="F94" i="12"/>
  <c r="F160" i="12"/>
  <c r="F13" i="12"/>
  <c r="F84" i="12"/>
  <c r="F146" i="12"/>
  <c r="F19" i="12"/>
  <c r="F73" i="12"/>
  <c r="F126" i="12"/>
  <c r="F40" i="12"/>
  <c r="F12" i="12"/>
  <c r="F51" i="12"/>
  <c r="F47" i="12"/>
  <c r="F24" i="12"/>
  <c r="F22" i="12"/>
  <c r="F23" i="12"/>
  <c r="F97" i="12"/>
  <c r="F150" i="12"/>
  <c r="F170" i="12"/>
  <c r="F141" i="12"/>
  <c r="F157" i="12"/>
  <c r="F169" i="12"/>
  <c r="F11" i="12"/>
  <c r="F139" i="12"/>
  <c r="F115" i="12"/>
  <c r="F142" i="12"/>
  <c r="F144" i="12"/>
  <c r="F103" i="12"/>
  <c r="F119" i="12"/>
  <c r="F137" i="12"/>
  <c r="F154" i="12"/>
  <c r="F21" i="12"/>
  <c r="F109" i="12"/>
  <c r="F127" i="12"/>
  <c r="F37" i="12"/>
  <c r="F20" i="12"/>
  <c r="F36" i="12"/>
  <c r="F35" i="12"/>
  <c r="F45" i="12"/>
  <c r="F33" i="12"/>
  <c r="F15" i="12"/>
  <c r="F54" i="12"/>
  <c r="F29" i="12"/>
  <c r="F61" i="12"/>
  <c r="F58" i="12"/>
  <c r="F132" i="12"/>
  <c r="F114" i="12"/>
  <c r="F100" i="12"/>
  <c r="F149" i="12"/>
  <c r="F138" i="12"/>
  <c r="F120" i="12"/>
  <c r="F60" i="12"/>
  <c r="F80" i="12"/>
  <c r="F25" i="12"/>
  <c r="F59" i="12"/>
  <c r="F63" i="12"/>
  <c r="F6" i="12"/>
  <c r="F117" i="12"/>
  <c r="F79" i="12"/>
  <c r="F121" i="12"/>
  <c r="F41" i="12"/>
  <c r="F81" i="12"/>
  <c r="F66" i="12"/>
  <c r="F14" i="12"/>
  <c r="F17" i="12"/>
  <c r="F68" i="12"/>
  <c r="F102" i="12"/>
  <c r="F108" i="12"/>
  <c r="F140" i="12"/>
  <c r="F28" i="12"/>
  <c r="F111" i="12"/>
  <c r="F163" i="12"/>
  <c r="F133" i="12"/>
  <c r="F106" i="12"/>
  <c r="F156" i="12"/>
  <c r="F153" i="12"/>
  <c r="F98" i="12"/>
  <c r="F123" i="12"/>
  <c r="F16" i="12"/>
  <c r="F69" i="12"/>
  <c r="F46" i="12"/>
  <c r="F72" i="12"/>
  <c r="F87" i="12"/>
  <c r="F167" i="12"/>
  <c r="F9" i="12"/>
  <c r="F101" i="12"/>
  <c r="F57" i="12"/>
  <c r="F118" i="12"/>
  <c r="F55" i="12"/>
  <c r="F166" i="12"/>
  <c r="F130" i="12"/>
  <c r="F8" i="12"/>
  <c r="F165" i="12"/>
  <c r="F70" i="12"/>
  <c r="F145" i="12"/>
  <c r="F53" i="12"/>
  <c r="F39" i="12"/>
  <c r="F92" i="12"/>
  <c r="F135" i="12"/>
  <c r="F147" i="12"/>
  <c r="F75" i="12"/>
  <c r="F124" i="12"/>
  <c r="F143" i="12"/>
  <c r="F26" i="12"/>
  <c r="F113" i="12"/>
  <c r="F89" i="12"/>
  <c r="F148" i="12"/>
  <c r="F164" i="12"/>
  <c r="F151" i="12"/>
  <c r="F30" i="12"/>
  <c r="F96" i="12"/>
  <c r="F56" i="12"/>
  <c r="F104" i="12"/>
  <c r="F128" i="12"/>
  <c r="F10" i="12"/>
  <c r="F77" i="12"/>
  <c r="F158" i="12"/>
  <c r="F162" i="12"/>
  <c r="F62" i="12"/>
  <c r="F155" i="12"/>
  <c r="F99" i="12"/>
  <c r="F112" i="12"/>
  <c r="F131" i="12"/>
  <c r="F125" i="12"/>
  <c r="F38" i="12"/>
  <c r="F65" i="12"/>
  <c r="F18" i="12"/>
  <c r="F71" i="12"/>
  <c r="F91" i="12"/>
  <c r="F85" i="12"/>
  <c r="F52" i="12"/>
  <c r="F43" i="12"/>
  <c r="F42" i="12"/>
  <c r="D172" i="11" l="1"/>
  <c r="C172" i="11"/>
  <c r="F6" i="7"/>
  <c r="D172" i="10"/>
  <c r="F172" i="10" s="1"/>
  <c r="C172" i="10"/>
  <c r="F86" i="10"/>
  <c r="F97" i="10"/>
  <c r="F102" i="10"/>
  <c r="F53" i="10"/>
  <c r="F94" i="10"/>
  <c r="F40" i="10"/>
  <c r="F137" i="10"/>
  <c r="F139" i="10"/>
  <c r="F85" i="10"/>
  <c r="F108" i="10"/>
  <c r="F155" i="10"/>
  <c r="F49" i="10"/>
  <c r="F146" i="10"/>
  <c r="F120" i="10"/>
  <c r="F145" i="10"/>
  <c r="F136" i="10"/>
  <c r="F117" i="10"/>
  <c r="F63" i="10"/>
  <c r="F79" i="10"/>
  <c r="F157" i="10"/>
  <c r="F153" i="10"/>
  <c r="F93" i="10"/>
  <c r="F42" i="10"/>
  <c r="F121" i="10"/>
  <c r="F112" i="10"/>
  <c r="F151" i="10"/>
  <c r="F39" i="10"/>
  <c r="F34" i="10"/>
  <c r="F38" i="10"/>
  <c r="F64" i="10"/>
  <c r="F44" i="10"/>
  <c r="F62" i="10"/>
  <c r="F160" i="10"/>
  <c r="F33" i="10"/>
  <c r="F19" i="10"/>
  <c r="G19" i="10" s="1"/>
  <c r="F159" i="10"/>
  <c r="F73" i="10"/>
  <c r="F98" i="10"/>
  <c r="F23" i="10"/>
  <c r="F46" i="10"/>
  <c r="F25" i="10"/>
  <c r="F141" i="10"/>
  <c r="F22" i="10"/>
  <c r="G22" i="10" s="1"/>
  <c r="F109" i="10"/>
  <c r="F21" i="10"/>
  <c r="F31" i="10"/>
  <c r="F72" i="10"/>
  <c r="F51" i="10"/>
  <c r="F134" i="10"/>
  <c r="F148" i="10"/>
  <c r="F74" i="10"/>
  <c r="F142" i="10"/>
  <c r="F70" i="10"/>
  <c r="F100" i="10"/>
  <c r="F71" i="10"/>
  <c r="F170" i="10"/>
  <c r="F166" i="10"/>
  <c r="F12" i="10"/>
  <c r="F168" i="10"/>
  <c r="G168" i="10" s="1"/>
  <c r="H168" i="10" s="1"/>
  <c r="F133" i="10"/>
  <c r="F128" i="10"/>
  <c r="F127" i="10"/>
  <c r="F140" i="10"/>
  <c r="F125" i="10"/>
  <c r="F111" i="10"/>
  <c r="F56" i="10"/>
  <c r="F9" i="10"/>
  <c r="F30" i="10"/>
  <c r="F87" i="10"/>
  <c r="F96" i="10"/>
  <c r="F165" i="10"/>
  <c r="F122" i="10"/>
  <c r="F163" i="10"/>
  <c r="F152" i="10"/>
  <c r="F169" i="10"/>
  <c r="F55" i="10"/>
  <c r="F164" i="10"/>
  <c r="F130" i="10"/>
  <c r="F147" i="10"/>
  <c r="F17" i="10"/>
  <c r="F138" i="10"/>
  <c r="F47" i="10"/>
  <c r="F14" i="10"/>
  <c r="F118" i="10"/>
  <c r="F144" i="10"/>
  <c r="F105" i="10"/>
  <c r="F82" i="10"/>
  <c r="F8" i="10"/>
  <c r="F50" i="10"/>
  <c r="G50" i="10" s="1"/>
  <c r="H50" i="10" s="1"/>
  <c r="F80" i="10"/>
  <c r="F83" i="10"/>
  <c r="G83" i="10" s="1"/>
  <c r="H83" i="10" s="1"/>
  <c r="F89" i="10"/>
  <c r="F131" i="10"/>
  <c r="G131" i="10" s="1"/>
  <c r="H131" i="10" s="1"/>
  <c r="F99" i="10"/>
  <c r="F45" i="10"/>
  <c r="G45" i="10" s="1"/>
  <c r="H45" i="10" s="1"/>
  <c r="F124" i="10"/>
  <c r="F106" i="10"/>
  <c r="G106" i="10" s="1"/>
  <c r="H106" i="10" s="1"/>
  <c r="F88" i="10"/>
  <c r="F76" i="10"/>
  <c r="G76" i="10" s="1"/>
  <c r="H76" i="10" s="1"/>
  <c r="F43" i="10"/>
  <c r="F68" i="10"/>
  <c r="G68" i="10" s="1"/>
  <c r="H68" i="10" s="1"/>
  <c r="F48" i="10"/>
  <c r="F91" i="10"/>
  <c r="G91" i="10" s="1"/>
  <c r="H91" i="10" s="1"/>
  <c r="F150" i="10"/>
  <c r="F132" i="10"/>
  <c r="G132" i="10" s="1"/>
  <c r="H132" i="10" s="1"/>
  <c r="F104" i="10"/>
  <c r="F52" i="10"/>
  <c r="G52" i="10" s="1"/>
  <c r="H52" i="10" s="1"/>
  <c r="F81" i="10"/>
  <c r="F113" i="10"/>
  <c r="G113" i="10" s="1"/>
  <c r="H113" i="10" s="1"/>
  <c r="F162" i="10"/>
  <c r="F161" i="10"/>
  <c r="G161" i="10" s="1"/>
  <c r="H161" i="10" s="1"/>
  <c r="F32" i="10"/>
  <c r="F114" i="10"/>
  <c r="G114" i="10" s="1"/>
  <c r="H114" i="10" s="1"/>
  <c r="F143" i="10"/>
  <c r="F37" i="10"/>
  <c r="G37" i="10" s="1"/>
  <c r="H37" i="10" s="1"/>
  <c r="F67" i="10"/>
  <c r="F59" i="10"/>
  <c r="G59" i="10" s="1"/>
  <c r="H59" i="10" s="1"/>
  <c r="F54" i="10"/>
  <c r="F149" i="10"/>
  <c r="G149" i="10" s="1"/>
  <c r="H149" i="10" s="1"/>
  <c r="F129" i="10"/>
  <c r="F61" i="10"/>
  <c r="G61" i="10" s="1"/>
  <c r="H61" i="10" s="1"/>
  <c r="F95" i="10"/>
  <c r="F167" i="10"/>
  <c r="G167" i="10" s="1"/>
  <c r="H167" i="10" s="1"/>
  <c r="F135" i="10"/>
  <c r="F60" i="10"/>
  <c r="F35" i="10"/>
  <c r="F41" i="10"/>
  <c r="F13" i="10"/>
  <c r="F24" i="10"/>
  <c r="F27" i="10"/>
  <c r="F18" i="10"/>
  <c r="F103" i="10"/>
  <c r="F20" i="10"/>
  <c r="F126" i="10"/>
  <c r="F75" i="10"/>
  <c r="F123" i="10"/>
  <c r="F90" i="10"/>
  <c r="F84" i="10"/>
  <c r="F26" i="10"/>
  <c r="F69" i="10"/>
  <c r="F15" i="10"/>
  <c r="F58" i="10"/>
  <c r="F11" i="10"/>
  <c r="F158" i="10"/>
  <c r="F156" i="10"/>
  <c r="F78" i="10"/>
  <c r="F110" i="10"/>
  <c r="F10" i="10"/>
  <c r="F77" i="10"/>
  <c r="F29" i="10"/>
  <c r="F107" i="10"/>
  <c r="F92" i="10"/>
  <c r="F36" i="10"/>
  <c r="F65" i="10"/>
  <c r="F154" i="10"/>
  <c r="F101" i="10"/>
  <c r="F119" i="10"/>
  <c r="F115" i="10"/>
  <c r="F66" i="10"/>
  <c r="F116" i="10"/>
  <c r="F57" i="10"/>
  <c r="F28" i="10"/>
  <c r="F16" i="10"/>
  <c r="D172" i="9"/>
  <c r="F172" i="9" s="1"/>
  <c r="C172" i="9"/>
  <c r="F43" i="9"/>
  <c r="F66" i="9"/>
  <c r="F18" i="9"/>
  <c r="G18" i="9" s="1"/>
  <c r="H18" i="9" s="1"/>
  <c r="F51" i="9"/>
  <c r="F98" i="9"/>
  <c r="F109" i="9"/>
  <c r="F78" i="9"/>
  <c r="F149" i="9"/>
  <c r="F146" i="9"/>
  <c r="F125" i="9"/>
  <c r="F155" i="9"/>
  <c r="G155" i="9" s="1"/>
  <c r="H155" i="9" s="1"/>
  <c r="F90" i="9"/>
  <c r="F148" i="9"/>
  <c r="F151" i="9"/>
  <c r="G151" i="9" s="1"/>
  <c r="H151" i="9" s="1"/>
  <c r="F141" i="9"/>
  <c r="F39" i="9"/>
  <c r="F81" i="9"/>
  <c r="F58" i="9"/>
  <c r="F89" i="9"/>
  <c r="G89" i="9" s="1"/>
  <c r="H89" i="9" s="1"/>
  <c r="F22" i="9"/>
  <c r="F14" i="9"/>
  <c r="F123" i="9"/>
  <c r="G123" i="9" s="1"/>
  <c r="H123" i="9" s="1"/>
  <c r="F92" i="9"/>
  <c r="F127" i="9"/>
  <c r="F137" i="9"/>
  <c r="F135" i="9"/>
  <c r="F116" i="9"/>
  <c r="G116" i="9" s="1"/>
  <c r="H116" i="9" s="1"/>
  <c r="F68" i="9"/>
  <c r="F63" i="9"/>
  <c r="F104" i="9"/>
  <c r="G104" i="9" s="1"/>
  <c r="H104" i="9" s="1"/>
  <c r="F118" i="9"/>
  <c r="F74" i="9"/>
  <c r="F84" i="9"/>
  <c r="F80" i="9"/>
  <c r="F86" i="9"/>
  <c r="G86" i="9" s="1"/>
  <c r="F159" i="9"/>
  <c r="G159" i="9" s="1"/>
  <c r="H159" i="9" s="1"/>
  <c r="F163" i="9"/>
  <c r="G163" i="9" s="1"/>
  <c r="H163" i="9" s="1"/>
  <c r="F88" i="9"/>
  <c r="G88" i="9" s="1"/>
  <c r="H88" i="9" s="1"/>
  <c r="F168" i="9"/>
  <c r="F36" i="9"/>
  <c r="G36" i="9" s="1"/>
  <c r="H36" i="9" s="1"/>
  <c r="F115" i="9"/>
  <c r="F153" i="9"/>
  <c r="F130" i="9"/>
  <c r="F128" i="9"/>
  <c r="F107" i="9"/>
  <c r="F102" i="9"/>
  <c r="F31" i="9"/>
  <c r="G31" i="9" s="1"/>
  <c r="H31" i="9" s="1"/>
  <c r="F91" i="9"/>
  <c r="F117" i="9"/>
  <c r="F165" i="9"/>
  <c r="F47" i="9"/>
  <c r="F154" i="9"/>
  <c r="G154" i="9" s="1"/>
  <c r="H154" i="9" s="1"/>
  <c r="F30" i="9"/>
  <c r="F95" i="9"/>
  <c r="F103" i="9"/>
  <c r="G103" i="9" s="1"/>
  <c r="H103" i="9" s="1"/>
  <c r="F114" i="9"/>
  <c r="F96" i="9"/>
  <c r="G26" i="9"/>
  <c r="F26" i="9"/>
  <c r="F169" i="9"/>
  <c r="G169" i="9" s="1"/>
  <c r="H169" i="9" s="1"/>
  <c r="G71" i="9"/>
  <c r="H71" i="9" s="1"/>
  <c r="F71" i="9"/>
  <c r="F142" i="9"/>
  <c r="G142" i="9" s="1"/>
  <c r="H142" i="9" s="1"/>
  <c r="F65" i="9"/>
  <c r="G65" i="9" s="1"/>
  <c r="H65" i="9" s="1"/>
  <c r="F131" i="9"/>
  <c r="G131" i="9" s="1"/>
  <c r="H131" i="9" s="1"/>
  <c r="G100" i="9"/>
  <c r="H100" i="9" s="1"/>
  <c r="F100" i="9"/>
  <c r="F97" i="9"/>
  <c r="G97" i="9" s="1"/>
  <c r="H97" i="9" s="1"/>
  <c r="G62" i="9"/>
  <c r="H62" i="9" s="1"/>
  <c r="F62" i="9"/>
  <c r="F12" i="9"/>
  <c r="F45" i="9"/>
  <c r="F156" i="9"/>
  <c r="G156" i="9" s="1"/>
  <c r="H156" i="9" s="1"/>
  <c r="F160" i="9"/>
  <c r="F167" i="9"/>
  <c r="F150" i="9"/>
  <c r="F162" i="9"/>
  <c r="G162" i="9" s="1"/>
  <c r="H162" i="9" s="1"/>
  <c r="F166" i="9"/>
  <c r="F170" i="9"/>
  <c r="F136" i="9"/>
  <c r="F122" i="9"/>
  <c r="G122" i="9" s="1"/>
  <c r="H122" i="9" s="1"/>
  <c r="F112" i="9"/>
  <c r="F138" i="9"/>
  <c r="F57" i="9"/>
  <c r="F140" i="9"/>
  <c r="F152" i="9"/>
  <c r="F40" i="9"/>
  <c r="F105" i="9"/>
  <c r="F158" i="9"/>
  <c r="F145" i="9"/>
  <c r="F67" i="9"/>
  <c r="G67" i="9" s="1"/>
  <c r="H67" i="9" s="1"/>
  <c r="F11" i="9"/>
  <c r="G11" i="9" s="1"/>
  <c r="F72" i="9"/>
  <c r="G72" i="9" s="1"/>
  <c r="H72" i="9" s="1"/>
  <c r="F9" i="9"/>
  <c r="G9" i="9" s="1"/>
  <c r="H9" i="9" s="1"/>
  <c r="F16" i="9"/>
  <c r="G16" i="9" s="1"/>
  <c r="H16" i="9" s="1"/>
  <c r="F119" i="9"/>
  <c r="G119" i="9" s="1"/>
  <c r="H119" i="9" s="1"/>
  <c r="F50" i="9"/>
  <c r="G50" i="9" s="1"/>
  <c r="H50" i="9" s="1"/>
  <c r="F64" i="9"/>
  <c r="G64" i="9" s="1"/>
  <c r="H64" i="9" s="1"/>
  <c r="F35" i="9"/>
  <c r="G35" i="9" s="1"/>
  <c r="H35" i="9" s="1"/>
  <c r="F27" i="9"/>
  <c r="G27" i="9" s="1"/>
  <c r="H27" i="9" s="1"/>
  <c r="F139" i="9"/>
  <c r="G139" i="9" s="1"/>
  <c r="H139" i="9" s="1"/>
  <c r="F83" i="9"/>
  <c r="G83" i="9" s="1"/>
  <c r="H83" i="9" s="1"/>
  <c r="F132" i="9"/>
  <c r="G132" i="9" s="1"/>
  <c r="H132" i="9" s="1"/>
  <c r="F129" i="9"/>
  <c r="G129" i="9" s="1"/>
  <c r="H129" i="9" s="1"/>
  <c r="F126" i="9"/>
  <c r="G126" i="9" s="1"/>
  <c r="H126" i="9" s="1"/>
  <c r="F8" i="9"/>
  <c r="G8" i="9" s="1"/>
  <c r="H8" i="9" s="1"/>
  <c r="F21" i="9"/>
  <c r="G21" i="9" s="1"/>
  <c r="H21" i="9" s="1"/>
  <c r="F32" i="9"/>
  <c r="G32" i="9" s="1"/>
  <c r="H32" i="9" s="1"/>
  <c r="F13" i="9"/>
  <c r="G13" i="9" s="1"/>
  <c r="H13" i="9" s="1"/>
  <c r="F99" i="9"/>
  <c r="G99" i="9" s="1"/>
  <c r="H99" i="9" s="1"/>
  <c r="F110" i="9"/>
  <c r="G110" i="9" s="1"/>
  <c r="H110" i="9" s="1"/>
  <c r="F38" i="9"/>
  <c r="G38" i="9" s="1"/>
  <c r="H38" i="9" s="1"/>
  <c r="F73" i="9"/>
  <c r="G73" i="9" s="1"/>
  <c r="H73" i="9" s="1"/>
  <c r="F164" i="9"/>
  <c r="G164" i="9" s="1"/>
  <c r="H164" i="9" s="1"/>
  <c r="F133" i="9"/>
  <c r="G133" i="9" s="1"/>
  <c r="H133" i="9" s="1"/>
  <c r="F75" i="9"/>
  <c r="G75" i="9" s="1"/>
  <c r="H75" i="9" s="1"/>
  <c r="F101" i="9"/>
  <c r="G101" i="9" s="1"/>
  <c r="H101" i="9" s="1"/>
  <c r="F10" i="9"/>
  <c r="G10" i="9" s="1"/>
  <c r="H10" i="9" s="1"/>
  <c r="F46" i="9"/>
  <c r="G46" i="9" s="1"/>
  <c r="H46" i="9" s="1"/>
  <c r="F42" i="9"/>
  <c r="G42" i="9" s="1"/>
  <c r="H42" i="9" s="1"/>
  <c r="F41" i="9"/>
  <c r="G41" i="9" s="1"/>
  <c r="H41" i="9" s="1"/>
  <c r="F44" i="9"/>
  <c r="F121" i="9"/>
  <c r="G121" i="9" s="1"/>
  <c r="H121" i="9" s="1"/>
  <c r="F108" i="9"/>
  <c r="G108" i="9" s="1"/>
  <c r="H108" i="9" s="1"/>
  <c r="F53" i="9"/>
  <c r="G53" i="9" s="1"/>
  <c r="H53" i="9" s="1"/>
  <c r="F69" i="9"/>
  <c r="F157" i="9"/>
  <c r="G157" i="9" s="1"/>
  <c r="H157" i="9" s="1"/>
  <c r="F106" i="9"/>
  <c r="F56" i="9"/>
  <c r="F59" i="9"/>
  <c r="G59" i="9" s="1"/>
  <c r="H59" i="9" s="1"/>
  <c r="F24" i="9"/>
  <c r="G24" i="9" s="1"/>
  <c r="H24" i="9" s="1"/>
  <c r="F28" i="9"/>
  <c r="F60" i="9"/>
  <c r="G60" i="9" s="1"/>
  <c r="H60" i="9" s="1"/>
  <c r="F19" i="9"/>
  <c r="G19" i="9" s="1"/>
  <c r="H19" i="9" s="1"/>
  <c r="F77" i="9"/>
  <c r="F82" i="9"/>
  <c r="G82" i="9" s="1"/>
  <c r="H82" i="9" s="1"/>
  <c r="F87" i="9"/>
  <c r="G87" i="9" s="1"/>
  <c r="F76" i="9"/>
  <c r="G76" i="9" s="1"/>
  <c r="H76" i="9" s="1"/>
  <c r="F85" i="9"/>
  <c r="G85" i="9" s="1"/>
  <c r="H85" i="9" s="1"/>
  <c r="F79" i="9"/>
  <c r="G79" i="9" s="1"/>
  <c r="H79" i="9" s="1"/>
  <c r="F17" i="9"/>
  <c r="G17" i="9" s="1"/>
  <c r="H17" i="9" s="1"/>
  <c r="F52" i="9"/>
  <c r="G52" i="9" s="1"/>
  <c r="H52" i="9" s="1"/>
  <c r="F54" i="9"/>
  <c r="G54" i="9" s="1"/>
  <c r="H54" i="9" s="1"/>
  <c r="F29" i="9"/>
  <c r="G29" i="9" s="1"/>
  <c r="H29" i="9" s="1"/>
  <c r="F49" i="9"/>
  <c r="F113" i="9"/>
  <c r="F25" i="9"/>
  <c r="G25" i="9" s="1"/>
  <c r="F61" i="9"/>
  <c r="F15" i="9"/>
  <c r="F48" i="9"/>
  <c r="G33" i="9"/>
  <c r="H33" i="9" s="1"/>
  <c r="F33" i="9"/>
  <c r="F20" i="9"/>
  <c r="F70" i="9"/>
  <c r="F37" i="9"/>
  <c r="F111" i="9"/>
  <c r="F34" i="9"/>
  <c r="F144" i="9"/>
  <c r="G144" i="9" s="1"/>
  <c r="H144" i="9" s="1"/>
  <c r="F124" i="9"/>
  <c r="F161" i="9"/>
  <c r="F120" i="9"/>
  <c r="G120" i="9" s="1"/>
  <c r="H120" i="9" s="1"/>
  <c r="F147" i="9"/>
  <c r="F94" i="9"/>
  <c r="F134" i="9"/>
  <c r="G134" i="9" s="1"/>
  <c r="H134" i="9" s="1"/>
  <c r="F23" i="9"/>
  <c r="F143" i="9"/>
  <c r="F93" i="9"/>
  <c r="G93" i="9" s="1"/>
  <c r="H93" i="9" s="1"/>
  <c r="F55" i="9"/>
  <c r="G138" i="10" l="1"/>
  <c r="H138" i="10" s="1"/>
  <c r="G111" i="10"/>
  <c r="H111" i="10" s="1"/>
  <c r="G128" i="10"/>
  <c r="H128" i="10" s="1"/>
  <c r="G73" i="10"/>
  <c r="H73" i="10" s="1"/>
  <c r="G28" i="10"/>
  <c r="H28" i="10" s="1"/>
  <c r="G115" i="10"/>
  <c r="H115" i="10" s="1"/>
  <c r="G65" i="10"/>
  <c r="H65" i="10" s="1"/>
  <c r="G29" i="10"/>
  <c r="H29" i="10" s="1"/>
  <c r="G126" i="10"/>
  <c r="H126" i="10" s="1"/>
  <c r="G35" i="10"/>
  <c r="H35" i="10" s="1"/>
  <c r="G105" i="10"/>
  <c r="H105" i="10" s="1"/>
  <c r="G127" i="10"/>
  <c r="H127" i="10" s="1"/>
  <c r="G116" i="10"/>
  <c r="H116" i="10" s="1"/>
  <c r="G101" i="10"/>
  <c r="H101" i="10" s="1"/>
  <c r="G92" i="10"/>
  <c r="H92" i="10" s="1"/>
  <c r="G10" i="10"/>
  <c r="G123" i="10"/>
  <c r="H123" i="10" s="1"/>
  <c r="G103" i="10"/>
  <c r="H103" i="10" s="1"/>
  <c r="G135" i="10"/>
  <c r="H135" i="10" s="1"/>
  <c r="G125" i="10"/>
  <c r="H125" i="10" s="1"/>
  <c r="G133" i="10"/>
  <c r="H133" i="10" s="1"/>
  <c r="G109" i="9"/>
  <c r="H109" i="9" s="1"/>
  <c r="G172" i="10"/>
  <c r="H172" i="10" s="1"/>
  <c r="I50" i="10" s="1"/>
  <c r="G47" i="10"/>
  <c r="H47" i="10" s="1"/>
  <c r="G89" i="10"/>
  <c r="H89" i="10" s="1"/>
  <c r="G99" i="10"/>
  <c r="H99" i="10" s="1"/>
  <c r="G124" i="10"/>
  <c r="H124" i="10" s="1"/>
  <c r="I124" i="10" s="1"/>
  <c r="G88" i="10"/>
  <c r="H88" i="10" s="1"/>
  <c r="G43" i="10"/>
  <c r="H43" i="10" s="1"/>
  <c r="G48" i="10"/>
  <c r="H48" i="10" s="1"/>
  <c r="G150" i="10"/>
  <c r="H150" i="10" s="1"/>
  <c r="I150" i="10" s="1"/>
  <c r="G104" i="10"/>
  <c r="H104" i="10" s="1"/>
  <c r="G81" i="10"/>
  <c r="H81" i="10" s="1"/>
  <c r="G162" i="10"/>
  <c r="H162" i="10" s="1"/>
  <c r="G32" i="10"/>
  <c r="H32" i="10" s="1"/>
  <c r="I32" i="10" s="1"/>
  <c r="G143" i="10"/>
  <c r="H143" i="10" s="1"/>
  <c r="G67" i="10"/>
  <c r="H67" i="10" s="1"/>
  <c r="G54" i="10"/>
  <c r="H54" i="10" s="1"/>
  <c r="G129" i="10"/>
  <c r="H129" i="10" s="1"/>
  <c r="I129" i="10" s="1"/>
  <c r="G95" i="10"/>
  <c r="H95" i="10" s="1"/>
  <c r="G41" i="10"/>
  <c r="H41" i="10" s="1"/>
  <c r="G18" i="10"/>
  <c r="G84" i="10"/>
  <c r="H84" i="10" s="1"/>
  <c r="I84" i="10" s="1"/>
  <c r="G109" i="10"/>
  <c r="H109" i="10" s="1"/>
  <c r="G17" i="10"/>
  <c r="G69" i="10"/>
  <c r="H69" i="10" s="1"/>
  <c r="G107" i="10"/>
  <c r="H107" i="10" s="1"/>
  <c r="I107" i="10" s="1"/>
  <c r="G119" i="10"/>
  <c r="H119" i="10" s="1"/>
  <c r="G159" i="10"/>
  <c r="H159" i="10" s="1"/>
  <c r="G98" i="10"/>
  <c r="H98" i="10" s="1"/>
  <c r="G56" i="10"/>
  <c r="H56" i="10" s="1"/>
  <c r="I56" i="10" s="1"/>
  <c r="G154" i="10"/>
  <c r="H154" i="10" s="1"/>
  <c r="G57" i="10"/>
  <c r="H57" i="10" s="1"/>
  <c r="G12" i="10"/>
  <c r="G140" i="10"/>
  <c r="H140" i="10" s="1"/>
  <c r="I140" i="10" s="1"/>
  <c r="G60" i="10"/>
  <c r="H60" i="10" s="1"/>
  <c r="G58" i="10"/>
  <c r="H58" i="10" s="1"/>
  <c r="G77" i="10"/>
  <c r="H77" i="10" s="1"/>
  <c r="G36" i="10"/>
  <c r="H36" i="10" s="1"/>
  <c r="I36" i="10" s="1"/>
  <c r="G66" i="10"/>
  <c r="H66" i="10" s="1"/>
  <c r="G14" i="10"/>
  <c r="G55" i="10"/>
  <c r="H55" i="10" s="1"/>
  <c r="G141" i="10"/>
  <c r="H141" i="10" s="1"/>
  <c r="I141" i="10" s="1"/>
  <c r="G160" i="10"/>
  <c r="H160" i="10" s="1"/>
  <c r="G153" i="10"/>
  <c r="H153" i="10" s="1"/>
  <c r="G117" i="10"/>
  <c r="H117" i="10" s="1"/>
  <c r="G146" i="10"/>
  <c r="H146" i="10" s="1"/>
  <c r="I146" i="10" s="1"/>
  <c r="G85" i="10"/>
  <c r="H85" i="10" s="1"/>
  <c r="G86" i="10"/>
  <c r="H86" i="10" s="1"/>
  <c r="G78" i="10"/>
  <c r="H78" i="10" s="1"/>
  <c r="G11" i="10"/>
  <c r="G15" i="10"/>
  <c r="G26" i="10"/>
  <c r="H26" i="10" s="1"/>
  <c r="G27" i="10"/>
  <c r="H27" i="10" s="1"/>
  <c r="G147" i="10"/>
  <c r="H147" i="10" s="1"/>
  <c r="I147" i="10" s="1"/>
  <c r="G169" i="10"/>
  <c r="H169" i="10" s="1"/>
  <c r="G165" i="10"/>
  <c r="H165" i="10" s="1"/>
  <c r="I165" i="10" s="1"/>
  <c r="G9" i="10"/>
  <c r="G166" i="10"/>
  <c r="H166" i="10" s="1"/>
  <c r="I166" i="10" s="1"/>
  <c r="G70" i="10"/>
  <c r="H70" i="10" s="1"/>
  <c r="G134" i="10"/>
  <c r="H134" i="10" s="1"/>
  <c r="I134" i="10" s="1"/>
  <c r="G21" i="10"/>
  <c r="G62" i="10"/>
  <c r="H62" i="10" s="1"/>
  <c r="I62" i="10" s="1"/>
  <c r="G34" i="10"/>
  <c r="H34" i="10" s="1"/>
  <c r="G121" i="10"/>
  <c r="H121" i="10" s="1"/>
  <c r="I121" i="10" s="1"/>
  <c r="G157" i="10"/>
  <c r="H157" i="10" s="1"/>
  <c r="G136" i="10"/>
  <c r="H136" i="10" s="1"/>
  <c r="I136" i="10" s="1"/>
  <c r="G49" i="10"/>
  <c r="H49" i="10" s="1"/>
  <c r="G139" i="10"/>
  <c r="H139" i="10" s="1"/>
  <c r="I139" i="10" s="1"/>
  <c r="G53" i="10"/>
  <c r="H53" i="10" s="1"/>
  <c r="G110" i="10"/>
  <c r="H110" i="10" s="1"/>
  <c r="I110" i="10" s="1"/>
  <c r="G90" i="10"/>
  <c r="H90" i="10" s="1"/>
  <c r="G13" i="10"/>
  <c r="G122" i="10"/>
  <c r="H122" i="10" s="1"/>
  <c r="G100" i="10"/>
  <c r="H100" i="10" s="1"/>
  <c r="I100" i="10" s="1"/>
  <c r="G31" i="10"/>
  <c r="H31" i="10" s="1"/>
  <c r="G46" i="10"/>
  <c r="H46" i="10" s="1"/>
  <c r="I46" i="10" s="1"/>
  <c r="G38" i="10"/>
  <c r="H38" i="10" s="1"/>
  <c r="G112" i="10"/>
  <c r="H112" i="10" s="1"/>
  <c r="I112" i="10" s="1"/>
  <c r="G94" i="10"/>
  <c r="H94" i="10" s="1"/>
  <c r="G156" i="10"/>
  <c r="H156" i="10" s="1"/>
  <c r="I156" i="10" s="1"/>
  <c r="G20" i="10"/>
  <c r="G24" i="10"/>
  <c r="H24" i="10" s="1"/>
  <c r="I24" i="10" s="1"/>
  <c r="G80" i="10"/>
  <c r="H80" i="10" s="1"/>
  <c r="G8" i="10"/>
  <c r="G144" i="10"/>
  <c r="H144" i="10" s="1"/>
  <c r="G130" i="10"/>
  <c r="H130" i="10" s="1"/>
  <c r="I130" i="10" s="1"/>
  <c r="G152" i="10"/>
  <c r="H152" i="10" s="1"/>
  <c r="G96" i="10"/>
  <c r="H96" i="10" s="1"/>
  <c r="I96" i="10" s="1"/>
  <c r="G170" i="10"/>
  <c r="H170" i="10" s="1"/>
  <c r="G142" i="10"/>
  <c r="H142" i="10" s="1"/>
  <c r="I142" i="10" s="1"/>
  <c r="G51" i="10"/>
  <c r="H51" i="10" s="1"/>
  <c r="G25" i="10"/>
  <c r="H25" i="10" s="1"/>
  <c r="I25" i="10" s="1"/>
  <c r="G23" i="10"/>
  <c r="G44" i="10"/>
  <c r="H44" i="10" s="1"/>
  <c r="I44" i="10" s="1"/>
  <c r="G39" i="10"/>
  <c r="H39" i="10" s="1"/>
  <c r="G42" i="10"/>
  <c r="H42" i="10" s="1"/>
  <c r="I42" i="10" s="1"/>
  <c r="G79" i="10"/>
  <c r="H79" i="10" s="1"/>
  <c r="G145" i="10"/>
  <c r="H145" i="10" s="1"/>
  <c r="I145" i="10" s="1"/>
  <c r="G155" i="10"/>
  <c r="H155" i="10" s="1"/>
  <c r="G137" i="10"/>
  <c r="H137" i="10" s="1"/>
  <c r="I137" i="10" s="1"/>
  <c r="G102" i="10"/>
  <c r="H102" i="10" s="1"/>
  <c r="G158" i="10"/>
  <c r="H158" i="10" s="1"/>
  <c r="I158" i="10" s="1"/>
  <c r="G30" i="10"/>
  <c r="H30" i="10" s="1"/>
  <c r="G148" i="10"/>
  <c r="H148" i="10" s="1"/>
  <c r="I148" i="10" s="1"/>
  <c r="G16" i="10"/>
  <c r="G75" i="10"/>
  <c r="H75" i="10" s="1"/>
  <c r="I75" i="10" s="1"/>
  <c r="G82" i="10"/>
  <c r="H82" i="10" s="1"/>
  <c r="G118" i="10"/>
  <c r="H118" i="10" s="1"/>
  <c r="I118" i="10" s="1"/>
  <c r="G164" i="10"/>
  <c r="H164" i="10" s="1"/>
  <c r="G163" i="10"/>
  <c r="H163" i="10" s="1"/>
  <c r="I163" i="10" s="1"/>
  <c r="G87" i="10"/>
  <c r="H87" i="10" s="1"/>
  <c r="G71" i="10"/>
  <c r="H71" i="10" s="1"/>
  <c r="I71" i="10" s="1"/>
  <c r="G74" i="10"/>
  <c r="H74" i="10" s="1"/>
  <c r="G72" i="10"/>
  <c r="H72" i="10" s="1"/>
  <c r="I72" i="10" s="1"/>
  <c r="G33" i="10"/>
  <c r="H33" i="10" s="1"/>
  <c r="G64" i="10"/>
  <c r="H64" i="10" s="1"/>
  <c r="I64" i="10" s="1"/>
  <c r="G151" i="10"/>
  <c r="H151" i="10" s="1"/>
  <c r="G93" i="10"/>
  <c r="H93" i="10" s="1"/>
  <c r="I93" i="10" s="1"/>
  <c r="G63" i="10"/>
  <c r="H63" i="10" s="1"/>
  <c r="G120" i="10"/>
  <c r="H120" i="10" s="1"/>
  <c r="I120" i="10" s="1"/>
  <c r="G108" i="10"/>
  <c r="H108" i="10" s="1"/>
  <c r="G40" i="10"/>
  <c r="H40" i="10" s="1"/>
  <c r="I40" i="10" s="1"/>
  <c r="G97" i="10"/>
  <c r="H97" i="10" s="1"/>
  <c r="I172" i="10"/>
  <c r="I19" i="10"/>
  <c r="G161" i="9"/>
  <c r="H161" i="9" s="1"/>
  <c r="G70" i="9"/>
  <c r="H70" i="9" s="1"/>
  <c r="G56" i="9"/>
  <c r="H56" i="9" s="1"/>
  <c r="G105" i="9"/>
  <c r="H105" i="9" s="1"/>
  <c r="G150" i="9"/>
  <c r="H150" i="9" s="1"/>
  <c r="G95" i="9"/>
  <c r="H95" i="9" s="1"/>
  <c r="G117" i="9"/>
  <c r="H117" i="9" s="1"/>
  <c r="G168" i="9"/>
  <c r="G63" i="9"/>
  <c r="H63" i="9" s="1"/>
  <c r="G14" i="9"/>
  <c r="H14" i="9" s="1"/>
  <c r="G148" i="9"/>
  <c r="H148" i="9" s="1"/>
  <c r="G98" i="9"/>
  <c r="H98" i="9" s="1"/>
  <c r="G111" i="9"/>
  <c r="H111" i="9" s="1"/>
  <c r="G20" i="9"/>
  <c r="G15" i="9"/>
  <c r="H15" i="9" s="1"/>
  <c r="G113" i="9"/>
  <c r="H113" i="9" s="1"/>
  <c r="G106" i="9"/>
  <c r="H106" i="9" s="1"/>
  <c r="G145" i="9"/>
  <c r="H145" i="9" s="1"/>
  <c r="G40" i="9"/>
  <c r="G138" i="9"/>
  <c r="H138" i="9" s="1"/>
  <c r="I138" i="9" s="1"/>
  <c r="G170" i="9"/>
  <c r="H170" i="9" s="1"/>
  <c r="G167" i="9"/>
  <c r="H167" i="9" s="1"/>
  <c r="G12" i="9"/>
  <c r="G114" i="9"/>
  <c r="H114" i="9" s="1"/>
  <c r="G47" i="9"/>
  <c r="H47" i="9" s="1"/>
  <c r="G91" i="9"/>
  <c r="H91" i="9" s="1"/>
  <c r="G153" i="9"/>
  <c r="H153" i="9" s="1"/>
  <c r="G80" i="9"/>
  <c r="H80" i="9" s="1"/>
  <c r="G118" i="9"/>
  <c r="H118" i="9" s="1"/>
  <c r="G135" i="9"/>
  <c r="H135" i="9" s="1"/>
  <c r="G92" i="9"/>
  <c r="H92" i="9" s="1"/>
  <c r="G58" i="9"/>
  <c r="H58" i="9" s="1"/>
  <c r="G141" i="9"/>
  <c r="H141" i="9" s="1"/>
  <c r="G125" i="9"/>
  <c r="H125" i="9" s="1"/>
  <c r="G78" i="9"/>
  <c r="H78" i="9" s="1"/>
  <c r="G66" i="9"/>
  <c r="H66" i="9" s="1"/>
  <c r="G94" i="9"/>
  <c r="H94" i="9" s="1"/>
  <c r="G34" i="9"/>
  <c r="H34" i="9" s="1"/>
  <c r="G48" i="9"/>
  <c r="H48" i="9" s="1"/>
  <c r="G77" i="9"/>
  <c r="G28" i="9"/>
  <c r="G69" i="9"/>
  <c r="H69" i="9" s="1"/>
  <c r="G136" i="9"/>
  <c r="H136" i="9" s="1"/>
  <c r="G45" i="9"/>
  <c r="H45" i="9" s="1"/>
  <c r="G96" i="9"/>
  <c r="H96" i="9" s="1"/>
  <c r="G102" i="9"/>
  <c r="H102" i="9" s="1"/>
  <c r="G74" i="9"/>
  <c r="H74" i="9" s="1"/>
  <c r="G127" i="9"/>
  <c r="H127" i="9" s="1"/>
  <c r="G39" i="9"/>
  <c r="H39" i="9" s="1"/>
  <c r="G149" i="9"/>
  <c r="H149" i="9" s="1"/>
  <c r="G143" i="9"/>
  <c r="H143" i="9" s="1"/>
  <c r="G124" i="9"/>
  <c r="H124" i="9" s="1"/>
  <c r="G55" i="9"/>
  <c r="G23" i="9"/>
  <c r="H23" i="9" s="1"/>
  <c r="G147" i="9"/>
  <c r="H147" i="9" s="1"/>
  <c r="G37" i="9"/>
  <c r="H37" i="9" s="1"/>
  <c r="G61" i="9"/>
  <c r="H61" i="9" s="1"/>
  <c r="G49" i="9"/>
  <c r="G44" i="9"/>
  <c r="H44" i="9" s="1"/>
  <c r="G158" i="9"/>
  <c r="H158" i="9" s="1"/>
  <c r="G112" i="9"/>
  <c r="H112" i="9" s="1"/>
  <c r="G166" i="9"/>
  <c r="H166" i="9" s="1"/>
  <c r="G160" i="9"/>
  <c r="H160" i="9" s="1"/>
  <c r="G30" i="9"/>
  <c r="H30" i="9" s="1"/>
  <c r="G165" i="9"/>
  <c r="H165" i="9" s="1"/>
  <c r="G107" i="9"/>
  <c r="G115" i="9"/>
  <c r="H115" i="9" s="1"/>
  <c r="G84" i="9"/>
  <c r="H84" i="9" s="1"/>
  <c r="G68" i="9"/>
  <c r="H68" i="9" s="1"/>
  <c r="G137" i="9"/>
  <c r="H137" i="9" s="1"/>
  <c r="G22" i="9"/>
  <c r="H22" i="9" s="1"/>
  <c r="G81" i="9"/>
  <c r="H81" i="9" s="1"/>
  <c r="G90" i="9"/>
  <c r="H90" i="9" s="1"/>
  <c r="G146" i="9"/>
  <c r="H146" i="9" s="1"/>
  <c r="G51" i="9"/>
  <c r="H51" i="9" s="1"/>
  <c r="G43" i="9"/>
  <c r="H43" i="9" s="1"/>
  <c r="G130" i="9"/>
  <c r="G128" i="9"/>
  <c r="H128" i="9" s="1"/>
  <c r="G57" i="9"/>
  <c r="G140" i="9"/>
  <c r="H140" i="9" s="1"/>
  <c r="G152" i="9"/>
  <c r="H152" i="9" s="1"/>
  <c r="G172" i="9"/>
  <c r="H172" i="9" s="1"/>
  <c r="I48" i="9" s="1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8" i="7"/>
  <c r="F11" i="7"/>
  <c r="F10" i="7"/>
  <c r="F9" i="7"/>
  <c r="I8" i="10" l="1"/>
  <c r="I127" i="10"/>
  <c r="I17" i="10"/>
  <c r="I92" i="10"/>
  <c r="I73" i="10"/>
  <c r="I125" i="10"/>
  <c r="I12" i="10"/>
  <c r="I22" i="10"/>
  <c r="I108" i="10"/>
  <c r="I151" i="10"/>
  <c r="I74" i="10"/>
  <c r="I164" i="10"/>
  <c r="I102" i="10"/>
  <c r="I79" i="10"/>
  <c r="I170" i="10"/>
  <c r="I144" i="10"/>
  <c r="I38" i="10"/>
  <c r="I122" i="10"/>
  <c r="I53" i="10"/>
  <c r="I157" i="10"/>
  <c r="I27" i="10"/>
  <c r="I78" i="10"/>
  <c r="I117" i="10"/>
  <c r="I55" i="10"/>
  <c r="I77" i="10"/>
  <c r="I98" i="10"/>
  <c r="I69" i="10"/>
  <c r="I45" i="10"/>
  <c r="I132" i="10"/>
  <c r="I26" i="10"/>
  <c r="I86" i="10"/>
  <c r="I153" i="10"/>
  <c r="I58" i="10"/>
  <c r="I57" i="10"/>
  <c r="I23" i="10"/>
  <c r="I97" i="10"/>
  <c r="I63" i="10"/>
  <c r="I33" i="10"/>
  <c r="I87" i="10"/>
  <c r="I82" i="10"/>
  <c r="I30" i="10"/>
  <c r="I155" i="10"/>
  <c r="I39" i="10"/>
  <c r="I51" i="10"/>
  <c r="I152" i="10"/>
  <c r="I80" i="10"/>
  <c r="I94" i="10"/>
  <c r="I31" i="10"/>
  <c r="I90" i="10"/>
  <c r="I49" i="10"/>
  <c r="I34" i="10"/>
  <c r="I70" i="10"/>
  <c r="I169" i="10"/>
  <c r="I85" i="10"/>
  <c r="I160" i="10"/>
  <c r="I66" i="10"/>
  <c r="I60" i="10"/>
  <c r="I154" i="10"/>
  <c r="I119" i="10"/>
  <c r="I109" i="10"/>
  <c r="I95" i="10"/>
  <c r="I143" i="10"/>
  <c r="I104" i="10"/>
  <c r="I88" i="10"/>
  <c r="I47" i="10"/>
  <c r="I126" i="10"/>
  <c r="I159" i="10"/>
  <c r="I41" i="10"/>
  <c r="I67" i="10"/>
  <c r="I81" i="10"/>
  <c r="I43" i="10"/>
  <c r="I89" i="10"/>
  <c r="I161" i="10"/>
  <c r="I61" i="10"/>
  <c r="I81" i="9"/>
  <c r="I88" i="9"/>
  <c r="I148" i="9"/>
  <c r="I73" i="9"/>
  <c r="I151" i="9"/>
  <c r="I52" i="9"/>
  <c r="I122" i="9"/>
  <c r="I102" i="9"/>
  <c r="I119" i="9"/>
  <c r="I18" i="9"/>
  <c r="I35" i="9"/>
  <c r="I93" i="9"/>
  <c r="I121" i="9"/>
  <c r="I38" i="9"/>
  <c r="I150" i="9"/>
  <c r="I124" i="9"/>
  <c r="I37" i="9"/>
  <c r="I95" i="9"/>
  <c r="I50" i="9"/>
  <c r="I129" i="9"/>
  <c r="I89" i="9"/>
  <c r="I85" i="9"/>
  <c r="I134" i="9"/>
  <c r="I112" i="9"/>
  <c r="I141" i="9"/>
  <c r="I118" i="9"/>
  <c r="I63" i="9"/>
  <c r="I43" i="11"/>
  <c r="I20" i="10"/>
  <c r="I10" i="10"/>
  <c r="I16" i="10"/>
  <c r="I21" i="10"/>
  <c r="I9" i="10"/>
  <c r="I15" i="10"/>
  <c r="I11" i="10"/>
  <c r="I14" i="10"/>
  <c r="I13" i="10"/>
  <c r="I18" i="10"/>
  <c r="I76" i="10"/>
  <c r="I37" i="10"/>
  <c r="I65" i="10"/>
  <c r="I135" i="10"/>
  <c r="I101" i="10"/>
  <c r="I35" i="10"/>
  <c r="I128" i="10"/>
  <c r="I131" i="10"/>
  <c r="I113" i="10"/>
  <c r="I54" i="10"/>
  <c r="I162" i="10"/>
  <c r="I48" i="10"/>
  <c r="I99" i="10"/>
  <c r="I168" i="10"/>
  <c r="I91" i="10"/>
  <c r="I149" i="10"/>
  <c r="I28" i="10"/>
  <c r="I103" i="10"/>
  <c r="I116" i="10"/>
  <c r="I29" i="10"/>
  <c r="I111" i="10"/>
  <c r="I106" i="10"/>
  <c r="I59" i="10"/>
  <c r="I83" i="10"/>
  <c r="I52" i="10"/>
  <c r="I167" i="10"/>
  <c r="I133" i="10"/>
  <c r="I123" i="10"/>
  <c r="I114" i="10"/>
  <c r="I115" i="10"/>
  <c r="I138" i="10"/>
  <c r="I68" i="10"/>
  <c r="I105" i="10"/>
  <c r="I69" i="9"/>
  <c r="I100" i="9"/>
  <c r="I131" i="9"/>
  <c r="I42" i="9"/>
  <c r="I163" i="9"/>
  <c r="I53" i="9"/>
  <c r="I15" i="9"/>
  <c r="I172" i="9"/>
  <c r="I130" i="9"/>
  <c r="I57" i="9"/>
  <c r="I168" i="9"/>
  <c r="I12" i="9"/>
  <c r="I86" i="9"/>
  <c r="I26" i="9"/>
  <c r="I11" i="9"/>
  <c r="I40" i="9"/>
  <c r="I72" i="9"/>
  <c r="I28" i="9"/>
  <c r="I25" i="9"/>
  <c r="I107" i="9"/>
  <c r="I9" i="9"/>
  <c r="I55" i="9"/>
  <c r="I77" i="9"/>
  <c r="I49" i="9"/>
  <c r="I20" i="9"/>
  <c r="I87" i="9"/>
  <c r="I128" i="9"/>
  <c r="I91" i="9"/>
  <c r="I114" i="9"/>
  <c r="I62" i="9"/>
  <c r="I158" i="9"/>
  <c r="I115" i="9"/>
  <c r="I153" i="9"/>
  <c r="I97" i="9"/>
  <c r="I51" i="9"/>
  <c r="I22" i="9"/>
  <c r="I30" i="9"/>
  <c r="I137" i="9"/>
  <c r="I132" i="9"/>
  <c r="I66" i="9"/>
  <c r="I58" i="9"/>
  <c r="I80" i="9"/>
  <c r="I64" i="9"/>
  <c r="I8" i="9"/>
  <c r="I164" i="9"/>
  <c r="I16" i="9"/>
  <c r="I101" i="9"/>
  <c r="I149" i="9"/>
  <c r="I127" i="9"/>
  <c r="I117" i="9"/>
  <c r="I136" i="9"/>
  <c r="I123" i="9"/>
  <c r="I126" i="9"/>
  <c r="I44" i="9"/>
  <c r="I17" i="9"/>
  <c r="I147" i="9"/>
  <c r="I120" i="9"/>
  <c r="I111" i="9"/>
  <c r="I29" i="9"/>
  <c r="I60" i="9"/>
  <c r="I56" i="9"/>
  <c r="I161" i="9"/>
  <c r="I152" i="9"/>
  <c r="I165" i="9"/>
  <c r="I71" i="9"/>
  <c r="I156" i="9"/>
  <c r="I67" i="9"/>
  <c r="I160" i="9"/>
  <c r="I169" i="9"/>
  <c r="I167" i="9"/>
  <c r="I78" i="9"/>
  <c r="I92" i="9"/>
  <c r="I43" i="9"/>
  <c r="I84" i="9"/>
  <c r="I13" i="9"/>
  <c r="I98" i="9"/>
  <c r="I14" i="9"/>
  <c r="I47" i="9"/>
  <c r="I27" i="9"/>
  <c r="I32" i="9"/>
  <c r="I75" i="9"/>
  <c r="I139" i="9"/>
  <c r="I41" i="9"/>
  <c r="I155" i="9"/>
  <c r="I116" i="9"/>
  <c r="I96" i="9"/>
  <c r="I105" i="9"/>
  <c r="I104" i="9"/>
  <c r="I110" i="9"/>
  <c r="I24" i="9"/>
  <c r="I54" i="9"/>
  <c r="I23" i="9"/>
  <c r="I106" i="9"/>
  <c r="I94" i="9"/>
  <c r="I70" i="9"/>
  <c r="I82" i="9"/>
  <c r="I76" i="9"/>
  <c r="I59" i="9"/>
  <c r="I140" i="9"/>
  <c r="I36" i="9"/>
  <c r="I154" i="9"/>
  <c r="I65" i="9"/>
  <c r="I162" i="9"/>
  <c r="I159" i="9"/>
  <c r="I166" i="9"/>
  <c r="I142" i="9"/>
  <c r="I170" i="9"/>
  <c r="I90" i="9"/>
  <c r="I68" i="9"/>
  <c r="I146" i="9"/>
  <c r="I103" i="9"/>
  <c r="I133" i="9"/>
  <c r="I125" i="9"/>
  <c r="I135" i="9"/>
  <c r="I145" i="9"/>
  <c r="I83" i="9"/>
  <c r="I99" i="9"/>
  <c r="I10" i="9"/>
  <c r="I21" i="9"/>
  <c r="I157" i="9"/>
  <c r="I39" i="9"/>
  <c r="I74" i="9"/>
  <c r="I45" i="9"/>
  <c r="I109" i="9"/>
  <c r="I31" i="9"/>
  <c r="I46" i="9"/>
  <c r="I19" i="9"/>
  <c r="I61" i="9"/>
  <c r="I108" i="9"/>
  <c r="I113" i="9"/>
  <c r="I143" i="9"/>
  <c r="I34" i="9"/>
  <c r="I144" i="9"/>
  <c r="I79" i="9"/>
  <c r="I33" i="9"/>
  <c r="D172" i="7" l="1"/>
  <c r="C172" i="7"/>
  <c r="F172" i="7" l="1"/>
  <c r="G104" i="7" s="1"/>
  <c r="G9" i="7"/>
  <c r="H9" i="7" s="1"/>
  <c r="G136" i="7"/>
  <c r="G68" i="7"/>
  <c r="H68" i="7" s="1"/>
  <c r="G24" i="7"/>
  <c r="H24" i="7" s="1"/>
  <c r="G143" i="7"/>
  <c r="H143" i="7" s="1"/>
  <c r="G142" i="7"/>
  <c r="H142" i="7" s="1"/>
  <c r="G165" i="7"/>
  <c r="H165" i="7" s="1"/>
  <c r="G149" i="7"/>
  <c r="H149" i="7" s="1"/>
  <c r="G124" i="7"/>
  <c r="H124" i="7" s="1"/>
  <c r="G60" i="7"/>
  <c r="H60" i="7" s="1"/>
  <c r="G172" i="7"/>
  <c r="H172" i="7" s="1"/>
  <c r="G95" i="7"/>
  <c r="H95" i="7" s="1"/>
  <c r="G79" i="7"/>
  <c r="H79" i="7" s="1"/>
  <c r="G47" i="7"/>
  <c r="H47" i="7" s="1"/>
  <c r="G15" i="7"/>
  <c r="H15" i="7" s="1"/>
  <c r="G114" i="7"/>
  <c r="H114" i="7" s="1"/>
  <c r="G98" i="7"/>
  <c r="H98" i="7" s="1"/>
  <c r="G50" i="7"/>
  <c r="H50" i="7" s="1"/>
  <c r="G34" i="7"/>
  <c r="H34" i="7" s="1"/>
  <c r="G18" i="7"/>
  <c r="H18" i="7" s="1"/>
  <c r="I18" i="7" s="1"/>
  <c r="G101" i="7"/>
  <c r="H101" i="7" s="1"/>
  <c r="G85" i="7"/>
  <c r="H85" i="7" s="1"/>
  <c r="G53" i="7"/>
  <c r="H53" i="7" s="1"/>
  <c r="G37" i="7"/>
  <c r="H37" i="7" s="1"/>
  <c r="G21" i="7"/>
  <c r="H21" i="7" s="1"/>
  <c r="G71" i="7"/>
  <c r="H71" i="7" s="1"/>
  <c r="G23" i="7"/>
  <c r="G122" i="7"/>
  <c r="H122" i="7" s="1"/>
  <c r="G42" i="7"/>
  <c r="H42" i="7" s="1"/>
  <c r="G125" i="7"/>
  <c r="H125" i="7" s="1"/>
  <c r="G93" i="7"/>
  <c r="H93" i="7" s="1"/>
  <c r="I93" i="7" s="1"/>
  <c r="K93" i="7" s="1"/>
  <c r="G13" i="7"/>
  <c r="H13" i="7" s="1"/>
  <c r="G120" i="7"/>
  <c r="H120" i="7" s="1"/>
  <c r="G168" i="7"/>
  <c r="H168" i="7" s="1"/>
  <c r="G52" i="7"/>
  <c r="H52" i="7" s="1"/>
  <c r="G20" i="7"/>
  <c r="H20" i="7" s="1"/>
  <c r="G167" i="7"/>
  <c r="H167" i="7" s="1"/>
  <c r="G154" i="7"/>
  <c r="H154" i="7" s="1"/>
  <c r="G164" i="7"/>
  <c r="H164" i="7" s="1"/>
  <c r="G155" i="7"/>
  <c r="H155" i="7" s="1"/>
  <c r="G145" i="7"/>
  <c r="H145" i="7" s="1"/>
  <c r="G96" i="7"/>
  <c r="H96" i="7" s="1"/>
  <c r="G32" i="7"/>
  <c r="H32" i="7" s="1"/>
  <c r="I32" i="7" s="1"/>
  <c r="K32" i="7" s="1"/>
  <c r="G44" i="7"/>
  <c r="H44" i="7" s="1"/>
  <c r="G139" i="7"/>
  <c r="H139" i="7" s="1"/>
  <c r="G123" i="7"/>
  <c r="H123" i="7" s="1"/>
  <c r="G91" i="7"/>
  <c r="G75" i="7"/>
  <c r="H75" i="7" s="1"/>
  <c r="G59" i="7"/>
  <c r="H59" i="7" s="1"/>
  <c r="G27" i="7"/>
  <c r="H27" i="7" s="1"/>
  <c r="G11" i="7"/>
  <c r="H11" i="7" s="1"/>
  <c r="G126" i="7"/>
  <c r="G94" i="7"/>
  <c r="H94" i="7" s="1"/>
  <c r="G78" i="7"/>
  <c r="H78" i="7" s="1"/>
  <c r="G62" i="7"/>
  <c r="H62" i="7" s="1"/>
  <c r="I62" i="7" s="1"/>
  <c r="K62" i="7" s="1"/>
  <c r="G30" i="7"/>
  <c r="G14" i="7"/>
  <c r="H14" i="7" s="1"/>
  <c r="G129" i="7"/>
  <c r="H129" i="7" s="1"/>
  <c r="G97" i="7"/>
  <c r="H97" i="7" s="1"/>
  <c r="G81" i="7"/>
  <c r="H81" i="7" s="1"/>
  <c r="G65" i="7"/>
  <c r="H65" i="7" s="1"/>
  <c r="G33" i="7"/>
  <c r="H33" i="7" s="1"/>
  <c r="G17" i="7"/>
  <c r="H17" i="7" s="1"/>
  <c r="G56" i="7"/>
  <c r="H56" i="7" s="1"/>
  <c r="G84" i="7"/>
  <c r="H84" i="7" s="1"/>
  <c r="G40" i="7"/>
  <c r="G160" i="7"/>
  <c r="H160" i="7" s="1"/>
  <c r="I160" i="7" s="1"/>
  <c r="K160" i="7" s="1"/>
  <c r="G166" i="7"/>
  <c r="H166" i="7" s="1"/>
  <c r="G150" i="7"/>
  <c r="H150" i="7" s="1"/>
  <c r="G156" i="7"/>
  <c r="H156" i="7" s="1"/>
  <c r="G147" i="7"/>
  <c r="H147" i="7" s="1"/>
  <c r="G157" i="7"/>
  <c r="H157" i="7" s="1"/>
  <c r="G141" i="7"/>
  <c r="H141" i="7" s="1"/>
  <c r="G80" i="7"/>
  <c r="H80" i="7" s="1"/>
  <c r="G16" i="7"/>
  <c r="H16" i="7" s="1"/>
  <c r="G92" i="7"/>
  <c r="H92" i="7" s="1"/>
  <c r="G28" i="7"/>
  <c r="G119" i="7"/>
  <c r="H119" i="7" s="1"/>
  <c r="G103" i="7"/>
  <c r="H103" i="7" s="1"/>
  <c r="G87" i="7"/>
  <c r="H87" i="7" s="1"/>
  <c r="G55" i="7"/>
  <c r="H55" i="7" s="1"/>
  <c r="G39" i="7"/>
  <c r="H39" i="7" s="1"/>
  <c r="G138" i="7"/>
  <c r="H138" i="7" s="1"/>
  <c r="G106" i="7"/>
  <c r="H106" i="7" s="1"/>
  <c r="G90" i="7"/>
  <c r="H90" i="7" s="1"/>
  <c r="G58" i="7"/>
  <c r="H58" i="7" s="1"/>
  <c r="G26" i="7"/>
  <c r="H26" i="7" s="1"/>
  <c r="G10" i="7"/>
  <c r="H10" i="7" s="1"/>
  <c r="G109" i="7"/>
  <c r="H109" i="7" s="1"/>
  <c r="G77" i="7"/>
  <c r="H77" i="7" s="1"/>
  <c r="G61" i="7"/>
  <c r="H61" i="7" s="1"/>
  <c r="G29" i="7"/>
  <c r="H29" i="7" s="1"/>
  <c r="G152" i="7"/>
  <c r="H152" i="7" s="1"/>
  <c r="G116" i="7"/>
  <c r="H116" i="7" s="1"/>
  <c r="G72" i="7"/>
  <c r="H72" i="7" s="1"/>
  <c r="G36" i="7"/>
  <c r="H36" i="7" s="1"/>
  <c r="G148" i="7"/>
  <c r="H148" i="7" s="1"/>
  <c r="G151" i="7"/>
  <c r="H151" i="7" s="1"/>
  <c r="G162" i="7"/>
  <c r="H162" i="7" s="1"/>
  <c r="G146" i="7"/>
  <c r="H146" i="7" s="1"/>
  <c r="G144" i="7"/>
  <c r="H144" i="7" s="1"/>
  <c r="G169" i="7"/>
  <c r="H169" i="7" s="1"/>
  <c r="G153" i="7"/>
  <c r="H153" i="7" s="1"/>
  <c r="G128" i="7"/>
  <c r="G64" i="7"/>
  <c r="H64" i="7" s="1"/>
  <c r="G8" i="7"/>
  <c r="G76" i="7"/>
  <c r="H76" i="7" s="1"/>
  <c r="G12" i="7"/>
  <c r="H12" i="7" s="1"/>
  <c r="G131" i="7"/>
  <c r="H131" i="7" s="1"/>
  <c r="G115" i="7"/>
  <c r="H115" i="7" s="1"/>
  <c r="G99" i="7"/>
  <c r="H99" i="7" s="1"/>
  <c r="G83" i="7"/>
  <c r="G67" i="7"/>
  <c r="H67" i="7" s="1"/>
  <c r="G51" i="7"/>
  <c r="H51" i="7" s="1"/>
  <c r="G35" i="7"/>
  <c r="H35" i="7" s="1"/>
  <c r="G19" i="7"/>
  <c r="H19" i="7" s="1"/>
  <c r="G134" i="7"/>
  <c r="H134" i="7" s="1"/>
  <c r="G118" i="7"/>
  <c r="H118" i="7" s="1"/>
  <c r="G102" i="7"/>
  <c r="H102" i="7" s="1"/>
  <c r="G86" i="7"/>
  <c r="H86" i="7" s="1"/>
  <c r="G70" i="7"/>
  <c r="H70" i="7" s="1"/>
  <c r="G54" i="7"/>
  <c r="H54" i="7" s="1"/>
  <c r="G38" i="7"/>
  <c r="G22" i="7"/>
  <c r="H22" i="7" s="1"/>
  <c r="G137" i="7"/>
  <c r="H137" i="7" s="1"/>
  <c r="G121" i="7"/>
  <c r="H121" i="7" s="1"/>
  <c r="G105" i="7"/>
  <c r="H105" i="7" s="1"/>
  <c r="G89" i="7"/>
  <c r="H89" i="7" s="1"/>
  <c r="G73" i="7"/>
  <c r="H73" i="7" s="1"/>
  <c r="G57" i="7"/>
  <c r="H57" i="7" s="1"/>
  <c r="G41" i="7"/>
  <c r="H41" i="7" s="1"/>
  <c r="G25" i="7"/>
  <c r="H25" i="7" s="1"/>
  <c r="I121" i="7" l="1"/>
  <c r="K121" i="7" s="1"/>
  <c r="I118" i="7"/>
  <c r="K118" i="7" s="1"/>
  <c r="I115" i="7"/>
  <c r="K115" i="7" s="1"/>
  <c r="I151" i="7"/>
  <c r="K151" i="7" s="1"/>
  <c r="I77" i="7"/>
  <c r="K77" i="7" s="1"/>
  <c r="I39" i="7"/>
  <c r="K39" i="7" s="1"/>
  <c r="I80" i="7"/>
  <c r="K80" i="7" s="1"/>
  <c r="I123" i="7"/>
  <c r="K123" i="7" s="1"/>
  <c r="I168" i="7"/>
  <c r="K168" i="7" s="1"/>
  <c r="I56" i="7"/>
  <c r="K56" i="7" s="1"/>
  <c r="I155" i="7"/>
  <c r="K155" i="7" s="1"/>
  <c r="I122" i="7"/>
  <c r="K122" i="7" s="1"/>
  <c r="G117" i="7"/>
  <c r="H117" i="7" s="1"/>
  <c r="G82" i="7"/>
  <c r="H82" i="7" s="1"/>
  <c r="I82" i="7" s="1"/>
  <c r="K82" i="7" s="1"/>
  <c r="G31" i="7"/>
  <c r="H31" i="7" s="1"/>
  <c r="I31" i="7" s="1"/>
  <c r="K31" i="7" s="1"/>
  <c r="G111" i="7"/>
  <c r="H111" i="7" s="1"/>
  <c r="G112" i="7"/>
  <c r="H112" i="7" s="1"/>
  <c r="G158" i="7"/>
  <c r="H158" i="7" s="1"/>
  <c r="I158" i="7" s="1"/>
  <c r="K158" i="7" s="1"/>
  <c r="G100" i="7"/>
  <c r="H100" i="7" s="1"/>
  <c r="I100" i="7" s="1"/>
  <c r="K100" i="7" s="1"/>
  <c r="I57" i="7"/>
  <c r="K57" i="7" s="1"/>
  <c r="I54" i="7"/>
  <c r="K54" i="7" s="1"/>
  <c r="I51" i="7"/>
  <c r="K51" i="7" s="1"/>
  <c r="I169" i="7"/>
  <c r="K169" i="7" s="1"/>
  <c r="I116" i="7"/>
  <c r="K116" i="7" s="1"/>
  <c r="I58" i="7"/>
  <c r="K58" i="7" s="1"/>
  <c r="I119" i="7"/>
  <c r="K119" i="7" s="1"/>
  <c r="I156" i="7"/>
  <c r="K156" i="7" s="1"/>
  <c r="I129" i="7"/>
  <c r="K129" i="7" s="1"/>
  <c r="I85" i="7"/>
  <c r="K85" i="7" s="1"/>
  <c r="I65" i="7"/>
  <c r="K65" i="7" s="1"/>
  <c r="I59" i="7"/>
  <c r="K59" i="7" s="1"/>
  <c r="I167" i="7"/>
  <c r="K167" i="7" s="1"/>
  <c r="I21" i="7"/>
  <c r="K21" i="7" s="1"/>
  <c r="G159" i="7"/>
  <c r="H159" i="7" s="1"/>
  <c r="I159" i="7" s="1"/>
  <c r="K159" i="7" s="1"/>
  <c r="G132" i="7"/>
  <c r="G49" i="7"/>
  <c r="H49" i="7" s="1"/>
  <c r="I49" i="7" s="1"/>
  <c r="K49" i="7" s="1"/>
  <c r="G113" i="7"/>
  <c r="G46" i="7"/>
  <c r="H46" i="7" s="1"/>
  <c r="G110" i="7"/>
  <c r="H110" i="7" s="1"/>
  <c r="I110" i="7" s="1"/>
  <c r="K110" i="7" s="1"/>
  <c r="G43" i="7"/>
  <c r="G107" i="7"/>
  <c r="H107" i="7" s="1"/>
  <c r="G108" i="7"/>
  <c r="H108" i="7" s="1"/>
  <c r="I108" i="7" s="1"/>
  <c r="K108" i="7" s="1"/>
  <c r="G161" i="7"/>
  <c r="H161" i="7" s="1"/>
  <c r="I161" i="7" s="1"/>
  <c r="K161" i="7" s="1"/>
  <c r="G170" i="7"/>
  <c r="H170" i="7" s="1"/>
  <c r="I170" i="7" s="1"/>
  <c r="K170" i="7" s="1"/>
  <c r="G88" i="7"/>
  <c r="G45" i="7"/>
  <c r="H45" i="7" s="1"/>
  <c r="G74" i="7"/>
  <c r="H74" i="7" s="1"/>
  <c r="G135" i="7"/>
  <c r="H135" i="7" s="1"/>
  <c r="G69" i="7"/>
  <c r="H69" i="7" s="1"/>
  <c r="G133" i="7"/>
  <c r="H133" i="7" s="1"/>
  <c r="G66" i="7"/>
  <c r="H66" i="7" s="1"/>
  <c r="G130" i="7"/>
  <c r="H130" i="7" s="1"/>
  <c r="G63" i="7"/>
  <c r="H63" i="7" s="1"/>
  <c r="G127" i="7"/>
  <c r="H127" i="7" s="1"/>
  <c r="G48" i="7"/>
  <c r="H48" i="7" s="1"/>
  <c r="G163" i="7"/>
  <c r="H163" i="7" s="1"/>
  <c r="G140" i="7"/>
  <c r="H140" i="7" s="1"/>
  <c r="K18" i="7"/>
  <c r="I15" i="7"/>
  <c r="K15" i="7" s="1"/>
  <c r="I79" i="7"/>
  <c r="K79" i="7" s="1"/>
  <c r="I25" i="7"/>
  <c r="K25" i="7" s="1"/>
  <c r="I89" i="7"/>
  <c r="K89" i="7" s="1"/>
  <c r="I22" i="7"/>
  <c r="K22" i="7" s="1"/>
  <c r="I86" i="7"/>
  <c r="K86" i="7" s="1"/>
  <c r="I19" i="7"/>
  <c r="K19" i="7" s="1"/>
  <c r="I12" i="7"/>
  <c r="K12" i="7" s="1"/>
  <c r="I146" i="7"/>
  <c r="K146" i="7" s="1"/>
  <c r="I36" i="7"/>
  <c r="K36" i="7" s="1"/>
  <c r="I29" i="7"/>
  <c r="K29" i="7" s="1"/>
  <c r="I10" i="7"/>
  <c r="K10" i="7" s="1"/>
  <c r="I106" i="7"/>
  <c r="K106" i="7" s="1"/>
  <c r="I87" i="7"/>
  <c r="K87" i="7" s="1"/>
  <c r="I92" i="7"/>
  <c r="K92" i="7" s="1"/>
  <c r="I157" i="7"/>
  <c r="K157" i="7" s="1"/>
  <c r="I166" i="7"/>
  <c r="K166" i="7" s="1"/>
  <c r="I84" i="7"/>
  <c r="K84" i="7" s="1"/>
  <c r="I33" i="7"/>
  <c r="K33" i="7" s="1"/>
  <c r="I97" i="7"/>
  <c r="K97" i="7" s="1"/>
  <c r="I94" i="7"/>
  <c r="K94" i="7" s="1"/>
  <c r="I27" i="7"/>
  <c r="K27" i="7" s="1"/>
  <c r="I44" i="7"/>
  <c r="K44" i="7" s="1"/>
  <c r="I145" i="7"/>
  <c r="K145" i="7" s="1"/>
  <c r="I154" i="7"/>
  <c r="K154" i="7" s="1"/>
  <c r="I52" i="7"/>
  <c r="K52" i="7" s="1"/>
  <c r="I13" i="7"/>
  <c r="K13" i="7" s="1"/>
  <c r="I42" i="7"/>
  <c r="K42" i="7" s="1"/>
  <c r="I71" i="7"/>
  <c r="K71" i="7" s="1"/>
  <c r="I53" i="7"/>
  <c r="K53" i="7" s="1"/>
  <c r="I117" i="7"/>
  <c r="K117" i="7" s="1"/>
  <c r="I50" i="7"/>
  <c r="K50" i="7" s="1"/>
  <c r="I114" i="7"/>
  <c r="K114" i="7" s="1"/>
  <c r="I47" i="7"/>
  <c r="K47" i="7" s="1"/>
  <c r="I111" i="7"/>
  <c r="K111" i="7" s="1"/>
  <c r="I41" i="7"/>
  <c r="K41" i="7" s="1"/>
  <c r="I105" i="7"/>
  <c r="K105" i="7" s="1"/>
  <c r="I102" i="7"/>
  <c r="K102" i="7" s="1"/>
  <c r="I35" i="7"/>
  <c r="K35" i="7" s="1"/>
  <c r="I99" i="7"/>
  <c r="K99" i="7" s="1"/>
  <c r="I76" i="7"/>
  <c r="K76" i="7" s="1"/>
  <c r="I153" i="7"/>
  <c r="K153" i="7" s="1"/>
  <c r="I162" i="7"/>
  <c r="K162" i="7" s="1"/>
  <c r="I72" i="7"/>
  <c r="K72" i="7" s="1"/>
  <c r="I61" i="7"/>
  <c r="K61" i="7" s="1"/>
  <c r="I26" i="7"/>
  <c r="K26" i="7" s="1"/>
  <c r="I138" i="7"/>
  <c r="K138" i="7" s="1"/>
  <c r="I103" i="7"/>
  <c r="K103" i="7" s="1"/>
  <c r="I16" i="7"/>
  <c r="K16" i="7" s="1"/>
  <c r="I147" i="7"/>
  <c r="K147" i="7" s="1"/>
  <c r="I46" i="7"/>
  <c r="K46" i="7" s="1"/>
  <c r="I107" i="7"/>
  <c r="K107" i="7" s="1"/>
  <c r="I45" i="7"/>
  <c r="K45" i="7" s="1"/>
  <c r="I74" i="7"/>
  <c r="K74" i="7" s="1"/>
  <c r="I135" i="7"/>
  <c r="K135" i="7" s="1"/>
  <c r="I69" i="7"/>
  <c r="K69" i="7" s="1"/>
  <c r="I133" i="7"/>
  <c r="K133" i="7" s="1"/>
  <c r="I66" i="7"/>
  <c r="K66" i="7" s="1"/>
  <c r="I130" i="7"/>
  <c r="K130" i="7" s="1"/>
  <c r="I63" i="7"/>
  <c r="K63" i="7" s="1"/>
  <c r="I127" i="7"/>
  <c r="K127" i="7" s="1"/>
  <c r="I48" i="7"/>
  <c r="K48" i="7" s="1"/>
  <c r="I163" i="7"/>
  <c r="K163" i="7" s="1"/>
  <c r="I140" i="7"/>
  <c r="K140" i="7" s="1"/>
  <c r="I73" i="7"/>
  <c r="K73" i="7" s="1"/>
  <c r="I137" i="7"/>
  <c r="K137" i="7" s="1"/>
  <c r="I70" i="7"/>
  <c r="K70" i="7" s="1"/>
  <c r="I134" i="7"/>
  <c r="K134" i="7" s="1"/>
  <c r="I67" i="7"/>
  <c r="K67" i="7" s="1"/>
  <c r="I131" i="7"/>
  <c r="K131" i="7" s="1"/>
  <c r="I64" i="7"/>
  <c r="K64" i="7" s="1"/>
  <c r="I144" i="7"/>
  <c r="K144" i="7" s="1"/>
  <c r="I148" i="7"/>
  <c r="K148" i="7" s="1"/>
  <c r="I152" i="7"/>
  <c r="K152" i="7" s="1"/>
  <c r="I109" i="7"/>
  <c r="K109" i="7" s="1"/>
  <c r="I90" i="7"/>
  <c r="K90" i="7" s="1"/>
  <c r="I55" i="7"/>
  <c r="K55" i="7" s="1"/>
  <c r="I141" i="7"/>
  <c r="K141" i="7" s="1"/>
  <c r="I150" i="7"/>
  <c r="K150" i="7" s="1"/>
  <c r="I17" i="7"/>
  <c r="K17" i="7" s="1"/>
  <c r="I81" i="7"/>
  <c r="K81" i="7" s="1"/>
  <c r="I14" i="7"/>
  <c r="K14" i="7" s="1"/>
  <c r="I78" i="7"/>
  <c r="K78" i="7" s="1"/>
  <c r="I11" i="7"/>
  <c r="K11" i="7" s="1"/>
  <c r="I75" i="7"/>
  <c r="K75" i="7" s="1"/>
  <c r="I139" i="7"/>
  <c r="K139" i="7" s="1"/>
  <c r="I96" i="7"/>
  <c r="K96" i="7" s="1"/>
  <c r="I164" i="7"/>
  <c r="K164" i="7" s="1"/>
  <c r="I20" i="7"/>
  <c r="K20" i="7" s="1"/>
  <c r="I120" i="7"/>
  <c r="K120" i="7" s="1"/>
  <c r="I125" i="7"/>
  <c r="K125" i="7" s="1"/>
  <c r="I37" i="7"/>
  <c r="I101" i="7"/>
  <c r="K101" i="7" s="1"/>
  <c r="I34" i="7"/>
  <c r="K34" i="7" s="1"/>
  <c r="I98" i="7"/>
  <c r="K98" i="7" s="1"/>
  <c r="I95" i="7"/>
  <c r="K95" i="7" s="1"/>
  <c r="I60" i="7"/>
  <c r="K60" i="7" s="1"/>
  <c r="I149" i="7"/>
  <c r="K149" i="7" s="1"/>
  <c r="I124" i="7"/>
  <c r="K124" i="7" s="1"/>
  <c r="I165" i="7"/>
  <c r="K165" i="7" s="1"/>
  <c r="I143" i="7"/>
  <c r="K143" i="7" s="1"/>
  <c r="I8" i="7"/>
  <c r="K8" i="7" s="1"/>
  <c r="I113" i="7"/>
  <c r="K113" i="7" s="1"/>
  <c r="I43" i="7"/>
  <c r="K43" i="7" s="1"/>
  <c r="I30" i="7"/>
  <c r="K30" i="7" s="1"/>
  <c r="I38" i="7"/>
  <c r="K38" i="7" s="1"/>
  <c r="I126" i="7"/>
  <c r="K126" i="7" s="1"/>
  <c r="I83" i="7"/>
  <c r="I28" i="7"/>
  <c r="K28" i="7" s="1"/>
  <c r="I40" i="7"/>
  <c r="K40" i="7" s="1"/>
  <c r="I88" i="7"/>
  <c r="K88" i="7" s="1"/>
  <c r="I104" i="7"/>
  <c r="K104" i="7" s="1"/>
  <c r="I128" i="7"/>
  <c r="K128" i="7" s="1"/>
  <c r="I132" i="7"/>
  <c r="K132" i="7" s="1"/>
  <c r="I136" i="7"/>
  <c r="K136" i="7" s="1"/>
  <c r="I23" i="7"/>
  <c r="K23" i="7" s="1"/>
  <c r="I91" i="7"/>
  <c r="K91" i="7" s="1"/>
  <c r="I172" i="7"/>
  <c r="I112" i="7"/>
  <c r="K112" i="7" s="1"/>
  <c r="I142" i="7"/>
  <c r="K142" i="7" s="1"/>
  <c r="I24" i="7"/>
  <c r="K24" i="7" s="1"/>
  <c r="I68" i="7"/>
  <c r="K68" i="7" s="1"/>
  <c r="I9" i="7"/>
  <c r="K9" i="7" s="1"/>
  <c r="K83" i="7" l="1"/>
  <c r="M41" i="7"/>
  <c r="K37" i="7"/>
</calcChain>
</file>

<file path=xl/comments1.xml><?xml version="1.0" encoding="utf-8"?>
<comments xmlns="http://schemas.openxmlformats.org/spreadsheetml/2006/main">
  <authors>
    <author>DAFFLON Bernard</author>
  </authors>
  <commentList>
    <comment ref="M34" authorId="0">
      <text>
        <r>
          <rPr>
            <sz val="9"/>
            <color indexed="81"/>
            <rFont val="Tahoma"/>
            <family val="2"/>
          </rPr>
          <t>coefficient d'assymétrie 
= assymétrie d'une distribution 
= caractérisation du degré d'assymétrie par rapport à la moyenne de la série</t>
        </r>
      </text>
    </comment>
  </commentList>
</comments>
</file>

<file path=xl/comments2.xml><?xml version="1.0" encoding="utf-8"?>
<comments xmlns="http://schemas.openxmlformats.org/spreadsheetml/2006/main">
  <authors>
    <author>DAFFLON Bernard</author>
  </authors>
  <commentList>
    <comment ref="G3" authorId="0">
      <text>
        <r>
          <rPr>
            <b/>
            <sz val="9"/>
            <color indexed="81"/>
            <rFont val="Tahoma"/>
            <family val="2"/>
          </rPr>
          <t>DAFFLON Bernard:</t>
        </r>
        <r>
          <rPr>
            <sz val="9"/>
            <color indexed="81"/>
            <rFont val="Tahoma"/>
            <family val="2"/>
          </rPr>
          <t xml:space="preserve">
tiré de la péréquation des besoins pour 2015, SCom</t>
        </r>
      </text>
    </comment>
  </commentList>
</comments>
</file>

<file path=xl/sharedStrings.xml><?xml version="1.0" encoding="utf-8"?>
<sst xmlns="http://schemas.openxmlformats.org/spreadsheetml/2006/main" count="956" uniqueCount="241">
  <si>
    <t>Canton / Kanton</t>
  </si>
  <si>
    <t>Arconciel</t>
  </si>
  <si>
    <t>Autafond</t>
  </si>
  <si>
    <t>Autigny</t>
  </si>
  <si>
    <t>Belfaux</t>
  </si>
  <si>
    <t>Chénens</t>
  </si>
  <si>
    <t>Chésopelloz</t>
  </si>
  <si>
    <t>Corminboeuf</t>
  </si>
  <si>
    <t>Corpataux-Magnedens</t>
  </si>
  <si>
    <t>Corserey</t>
  </si>
  <si>
    <t>Farvagny</t>
  </si>
  <si>
    <t>Ferpicloz</t>
  </si>
  <si>
    <t>Givisiez</t>
  </si>
  <si>
    <t>Granges-Paccot</t>
  </si>
  <si>
    <t>Grolley</t>
  </si>
  <si>
    <t>Marly</t>
  </si>
  <si>
    <t>Matran</t>
  </si>
  <si>
    <t>Noréaz</t>
  </si>
  <si>
    <t>Pierrafortscha</t>
  </si>
  <si>
    <t>Ponthaux</t>
  </si>
  <si>
    <t>Prez-vers-Noréaz</t>
  </si>
  <si>
    <t>Senèdes</t>
  </si>
  <si>
    <t>Treyvaux</t>
  </si>
  <si>
    <t>Villars-sur-Glâne</t>
  </si>
  <si>
    <t>Villarsel-sur-Marly</t>
  </si>
  <si>
    <t>Vuisternens-en-Ogoz</t>
  </si>
  <si>
    <t>Alterswil</t>
  </si>
  <si>
    <t>Bösingen</t>
  </si>
  <si>
    <t>Brünisried</t>
  </si>
  <si>
    <t>Düdingen</t>
  </si>
  <si>
    <t>Giffers</t>
  </si>
  <si>
    <t>Heitenried</t>
  </si>
  <si>
    <t>Oberschrot</t>
  </si>
  <si>
    <t>Plaffeien</t>
  </si>
  <si>
    <t>Plasselb</t>
  </si>
  <si>
    <t>Rechthalten</t>
  </si>
  <si>
    <t>St. Antoni</t>
  </si>
  <si>
    <t>St. Silvester</t>
  </si>
  <si>
    <t>St. Ursen</t>
  </si>
  <si>
    <t>Tafers</t>
  </si>
  <si>
    <t>Tentlingen</t>
  </si>
  <si>
    <t>Ueberstorf</t>
  </si>
  <si>
    <t>Wünnewil-Flamatt</t>
  </si>
  <si>
    <t>Zumholz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</si>
  <si>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</si>
  <si>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</si>
  <si>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</si>
  <si>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</si>
  <si>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</si>
  <si>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</si>
  <si>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</si>
  <si>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</si>
  <si>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</si>
  <si>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</si>
  <si>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Jaun</t>
  </si>
  <si>
    <t>Marsens</t>
  </si>
  <si>
    <t>Morlon</t>
  </si>
  <si>
    <t>Pont-la-Ville</t>
  </si>
  <si>
    <t>Riaz</t>
  </si>
  <si>
    <t>La Roche</t>
  </si>
  <si>
    <t>Sâles</t>
  </si>
  <si>
    <t>Sorens</t>
  </si>
  <si>
    <t>Vaulruz</t>
  </si>
  <si>
    <t>Vuadens</t>
  </si>
  <si>
    <t>Barberêche</t>
  </si>
  <si>
    <t>Bas-Vully</t>
  </si>
  <si>
    <t>Courgevaux</t>
  </si>
  <si>
    <t>Courlevon</t>
  </si>
  <si>
    <t>Courtepin</t>
  </si>
  <si>
    <t>Fräschels</t>
  </si>
  <si>
    <t>Galmiz</t>
  </si>
  <si>
    <t>Gempenach</t>
  </si>
  <si>
    <t>Greng</t>
  </si>
  <si>
    <t>Gurmels</t>
  </si>
  <si>
    <t>Haut-Vully</t>
  </si>
  <si>
    <t>Jeuss</t>
  </si>
  <si>
    <t>Kerzers</t>
  </si>
  <si>
    <t>Kleinbösingen</t>
  </si>
  <si>
    <t>Lurtigen</t>
  </si>
  <si>
    <t>Meyriez</t>
  </si>
  <si>
    <t>Misery-Courtion</t>
  </si>
  <si>
    <t>Muntelier</t>
  </si>
  <si>
    <t>Salvenach</t>
  </si>
  <si>
    <t>Ulmiz</t>
  </si>
  <si>
    <t>Villarepos</t>
  </si>
  <si>
    <t>Wallenried</t>
  </si>
  <si>
    <t>Auboranges</t>
  </si>
  <si>
    <t>Billens-Hennens</t>
  </si>
  <si>
    <t>Le Châtelard</t>
  </si>
  <si>
    <t>Châtonnaye</t>
  </si>
  <si>
    <t>Grangettes</t>
  </si>
  <si>
    <t>Massonnens</t>
  </si>
  <si>
    <t>Siviriez</t>
  </si>
  <si>
    <t>Ursy</t>
  </si>
  <si>
    <t>Vuisternens-devant-Romont</t>
  </si>
  <si>
    <t>Châbles</t>
  </si>
  <si>
    <t>Cheiry</t>
  </si>
  <si>
    <t>Cheyres</t>
  </si>
  <si>
    <t>Domdidier</t>
  </si>
  <si>
    <t>Estavayer-le-Lac</t>
  </si>
  <si>
    <t>Fétigny</t>
  </si>
  <si>
    <t>Gletterens</t>
  </si>
  <si>
    <t>Léchelles</t>
  </si>
  <si>
    <t>Ménières</t>
  </si>
  <si>
    <t>Murist</t>
  </si>
  <si>
    <t>Nuvilly</t>
  </si>
  <si>
    <t>Prévondavaux</t>
  </si>
  <si>
    <t>Rueyres-les-Prés</t>
  </si>
  <si>
    <t>Russy</t>
  </si>
  <si>
    <t>Sévaz</t>
  </si>
  <si>
    <t>Surpierre</t>
  </si>
  <si>
    <t>Vallon</t>
  </si>
  <si>
    <t>Vuissens</t>
  </si>
  <si>
    <t>Attalens</t>
  </si>
  <si>
    <t>Bossonnens</t>
  </si>
  <si>
    <t>Remaufens</t>
  </si>
  <si>
    <t>Semsales</t>
  </si>
  <si>
    <t>Avry</t>
  </si>
  <si>
    <t>La Brillaz</t>
  </si>
  <si>
    <t>Chapelle (Glâne)</t>
  </si>
  <si>
    <t>Montet (Glâne)</t>
  </si>
  <si>
    <t>Rue</t>
  </si>
  <si>
    <t>Villorsonnens</t>
  </si>
  <si>
    <t>Haut-Intyamon</t>
  </si>
  <si>
    <t>Le Glèbe</t>
  </si>
  <si>
    <t>Le Mouret</t>
  </si>
  <si>
    <t>Pont-en-Ogoz</t>
  </si>
  <si>
    <t>La Sonnaz</t>
  </si>
  <si>
    <t>Châtel-Saint-Denis</t>
  </si>
  <si>
    <t>Villaz-Saint-Pierre</t>
  </si>
  <si>
    <t>Fribourg</t>
  </si>
  <si>
    <t>Murten</t>
  </si>
  <si>
    <t>Le Flon</t>
  </si>
  <si>
    <t>La Verrerie</t>
  </si>
  <si>
    <t>Bas-Intyamon</t>
  </si>
  <si>
    <t>Les Montets</t>
  </si>
  <si>
    <t>Torny</t>
  </si>
  <si>
    <t>Delley-Portalban</t>
  </si>
  <si>
    <t>La Folliaz</t>
  </si>
  <si>
    <t>Vernay</t>
  </si>
  <si>
    <t>Ried bei Kerzers</t>
  </si>
  <si>
    <t>Contrôle</t>
  </si>
  <si>
    <t>Bussy (FR)</t>
  </si>
  <si>
    <t>Châtillon (FR)</t>
  </si>
  <si>
    <t>Cugy (FR)</t>
  </si>
  <si>
    <t>Dompierre (FR)</t>
  </si>
  <si>
    <t>Lully (FR)</t>
  </si>
  <si>
    <t>Montagny (FR)</t>
  </si>
  <si>
    <t>Morens (FR)</t>
  </si>
  <si>
    <t>Saint-Aubin (FR)</t>
  </si>
  <si>
    <t>Villeneuve (FR)</t>
  </si>
  <si>
    <t>Ecublens (FR)</t>
  </si>
  <si>
    <t>Mézières (FR)</t>
  </si>
  <si>
    <t>Romont (FR)</t>
  </si>
  <si>
    <t>Le Pâquier (FR)</t>
  </si>
  <si>
    <t>Cottens (FR)</t>
  </si>
  <si>
    <t>Ependes (FR)</t>
  </si>
  <si>
    <t>Neyruz (FR)</t>
  </si>
  <si>
    <t>Rossens (FR)</t>
  </si>
  <si>
    <t>Hauterive (FR)</t>
  </si>
  <si>
    <t>Cressier (FR)</t>
  </si>
  <si>
    <t>Schmitten (FR)</t>
  </si>
  <si>
    <t>Granges (Veveyse)</t>
  </si>
  <si>
    <t>Saint-Martin (FR)</t>
  </si>
  <si>
    <t>Statistiques BES 2013</t>
  </si>
  <si>
    <t>Population</t>
  </si>
  <si>
    <t>légale</t>
  </si>
  <si>
    <t>Bénéficiaires</t>
  </si>
  <si>
    <t>Taux</t>
  </si>
  <si>
    <t>aide sociale</t>
  </si>
  <si>
    <t>0 - 4 ans</t>
  </si>
  <si>
    <t>Val-de-Charmey</t>
  </si>
  <si>
    <t>IB</t>
  </si>
  <si>
    <t>ASOC</t>
  </si>
  <si>
    <t>ln IB</t>
  </si>
  <si>
    <t>DPOP</t>
  </si>
  <si>
    <t>indice ln</t>
  </si>
  <si>
    <t>coefficient</t>
  </si>
  <si>
    <t>d'assymétrie</t>
  </si>
  <si>
    <t>ln ASOC</t>
  </si>
  <si>
    <t>ln DPOP</t>
  </si>
  <si>
    <t>coefficient de</t>
  </si>
  <si>
    <t>corrélation</t>
  </si>
  <si>
    <t>DPOP, ASOC</t>
  </si>
  <si>
    <t>Statistiques SAPE 2013</t>
  </si>
  <si>
    <t>SAPE</t>
  </si>
  <si>
    <t>valeur directe</t>
  </si>
  <si>
    <t>indice</t>
  </si>
  <si>
    <t>SCOB</t>
  </si>
  <si>
    <t xml:space="preserve">indice </t>
  </si>
  <si>
    <t>SAPE données de base</t>
  </si>
  <si>
    <t>SAPE comparaison avec SCOB</t>
  </si>
  <si>
    <t>ASOC données de base</t>
  </si>
  <si>
    <t>ASOC comparaison ln POP sert de base</t>
  </si>
  <si>
    <t>ASOC comparaison ln ASOC sert de base</t>
  </si>
  <si>
    <t>ASOC Aide sociale, SAPE Structures d'accueil de la petite enfance: nouvelles demandes</t>
  </si>
  <si>
    <t>Tableau B1     Tâches de référence: total des dépenses des communes</t>
  </si>
  <si>
    <t>Ordre public</t>
  </si>
  <si>
    <t>École enfantine</t>
  </si>
  <si>
    <t>Cycle scolaire obligatoire</t>
  </si>
  <si>
    <t>* 217</t>
  </si>
  <si>
    <t>Transports scolaires reconnus</t>
  </si>
  <si>
    <t>Logopédie-psychomotricité</t>
  </si>
  <si>
    <t>Homes médicalisés</t>
  </si>
  <si>
    <t>Soins ambulatoires</t>
  </si>
  <si>
    <t>** 57</t>
  </si>
  <si>
    <t>Résidences pour personnes âgées</t>
  </si>
  <si>
    <t>Aide sociale</t>
  </si>
  <si>
    <t>Transports et communication</t>
  </si>
  <si>
    <t>routes communales</t>
  </si>
  <si>
    <t>totaux</t>
  </si>
  <si>
    <t>total des dépenses de référence</t>
  </si>
  <si>
    <t>population  légale cantonale</t>
  </si>
  <si>
    <t>total des dépenses communales</t>
  </si>
  <si>
    <t>B1</t>
  </si>
  <si>
    <t>tâches de référence, repris de la matrice des besoins</t>
  </si>
  <si>
    <t>transports publics</t>
  </si>
  <si>
    <t>écart</t>
  </si>
  <si>
    <t>DPOP-ASOC</t>
  </si>
  <si>
    <t>MCH1</t>
  </si>
  <si>
    <t>tâche</t>
  </si>
  <si>
    <t>BU 2014</t>
  </si>
  <si>
    <t>institutions spécialisées</t>
  </si>
  <si>
    <t>* En général, les transports scolaires sont intégrés dans les chapitres 200 ou 210; trop peu de communes emploient explicitement le 217, pour celles-ci on a intégré les montant dans le 210.  ** Pour les résidences pour personnes âgées, en général seules les communes singinoises utilisent le compte 57, c'est pourquoi les montants sont additionnés dans le compte 41.</t>
  </si>
  <si>
    <t xml:space="preserve"> </t>
  </si>
  <si>
    <t>montant de péréquation</t>
  </si>
  <si>
    <t>A</t>
  </si>
  <si>
    <t>B</t>
  </si>
  <si>
    <t>C</t>
  </si>
  <si>
    <t>B en % de A</t>
  </si>
  <si>
    <t>C en % de B</t>
  </si>
  <si>
    <t>péréquation par habitant</t>
  </si>
  <si>
    <t>Le total des dépenses de référence sont les montants nets des comptes ou chapitres concernés, alors que le total des dépenses communales sont les dépenses brutes tirées des comptes communaux.</t>
  </si>
  <si>
    <t>D</t>
  </si>
  <si>
    <t>E</t>
  </si>
  <si>
    <t>F</t>
  </si>
  <si>
    <t>G</t>
  </si>
  <si>
    <t>H</t>
  </si>
  <si>
    <t>I</t>
  </si>
  <si>
    <t>A/F</t>
  </si>
  <si>
    <t>H en % de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</si>
</sst>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64" formatCode="#,##0.0"/>
    <numFmt numFmtId="165" formatCode="0.00000"/>
    <numFmt numFmtId="166" formatCode="0.0000"/>
    <numFmt numFmtId="167" formatCode="#,##0.00000"/>
    <numFmt numFmtId="168" formatCode="0.0%"/>
    <numFmt numFmtId="169" formatCode="0.000"/>
  </numFmts>
  <fonts count="29">
    <font>
      <sz val="10"/>
      <name val="Helvetica-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Helvetica-Narrow"/>
    </font>
    <font>
      <b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i/>
      <sz val="1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B050"/>
      <name val="Arial Narrow"/>
      <family val="2"/>
    </font>
    <font>
      <b/>
      <sz val="10"/>
      <color rgb="FFFF0000"/>
      <name val="Arial Narrow"/>
      <family val="2"/>
    </font>
    <font>
      <i/>
      <sz val="10"/>
      <color rgb="FFC00000"/>
      <name val="Arial Narrow"/>
      <family val="2"/>
    </font>
    <font>
      <sz val="10"/>
      <name val="Helvetica-Narrow"/>
    </font>
    <font>
      <i/>
      <sz val="11"/>
      <color rgb="FFC00000"/>
      <name val="Calibri"/>
      <family val="2"/>
      <scheme val="minor"/>
    </font>
    <font>
      <i/>
      <sz val="10"/>
      <color rgb="FFC00000"/>
      <name val="Calibri"/>
      <family val="2"/>
    </font>
    <font>
      <b/>
      <i/>
      <sz val="11"/>
      <color rgb="FFC00000"/>
      <name val="Calibri"/>
      <family val="2"/>
      <scheme val="minor"/>
    </font>
    <font>
      <b/>
      <i/>
      <sz val="10"/>
      <color rgb="FFC00000"/>
      <name val="Arial"/>
      <family val="2"/>
    </font>
    <font>
      <i/>
      <sz val="10"/>
      <name val="Helvetica-Narrow"/>
    </font>
    <font>
      <b/>
      <sz val="10"/>
      <name val="Helvetica-Narrow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3" fillId="0" borderId="0"/>
    <xf numFmtId="43" fontId="18" fillId="0" borderId="0" applyFont="0" applyFill="0" applyBorder="0" applyAlignment="0" applyProtection="0"/>
    <xf numFmtId="0" fontId="18" fillId="0" borderId="0"/>
    <xf numFmtId="9" fontId="22" fillId="0" borderId="0" applyFont="0" applyFill="0" applyBorder="0" applyAlignment="0" applyProtection="0"/>
    <xf numFmtId="0" fontId="1" fillId="0" borderId="0"/>
    <xf numFmtId="0" fontId="13" fillId="0" borderId="0"/>
  </cellStyleXfs>
  <cellXfs count="208">
    <xf numFmtId="0" fontId="0" fillId="0" borderId="0" xfId="0"/>
    <xf numFmtId="3" fontId="4" fillId="0" borderId="0" xfId="0" applyNumberFormat="1" applyFont="1" applyFill="1" applyAlignment="1">
      <alignment horizontal="left" vertical="center"/>
    </xf>
    <xf numFmtId="0" fontId="4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3" fontId="5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horizontal="right" vertical="center"/>
    </xf>
    <xf numFmtId="1" fontId="6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3" fontId="5" fillId="0" borderId="6" xfId="0" applyNumberFormat="1" applyFont="1" applyFill="1" applyBorder="1" applyAlignment="1">
      <alignment horizontal="right" vertical="center"/>
    </xf>
    <xf numFmtId="3" fontId="5" fillId="0" borderId="7" xfId="0" applyNumberFormat="1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right" vertical="center"/>
    </xf>
    <xf numFmtId="1" fontId="6" fillId="0" borderId="3" xfId="0" applyNumberFormat="1" applyFont="1" applyFill="1" applyBorder="1" applyAlignment="1">
      <alignment horizontal="right" vertical="center"/>
    </xf>
    <xf numFmtId="1" fontId="6" fillId="0" borderId="4" xfId="0" applyNumberFormat="1" applyFont="1" applyFill="1" applyBorder="1" applyAlignment="1">
      <alignment horizontal="right" vertical="center"/>
    </xf>
    <xf numFmtId="1" fontId="6" fillId="0" borderId="5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Alignment="1">
      <alignment vertical="center"/>
    </xf>
    <xf numFmtId="164" fontId="5" fillId="0" borderId="8" xfId="0" applyNumberFormat="1" applyFont="1" applyFill="1" applyBorder="1" applyAlignment="1">
      <alignment horizontal="right" vertical="center"/>
    </xf>
    <xf numFmtId="164" fontId="5" fillId="0" borderId="1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Alignment="1">
      <alignment vertical="center"/>
    </xf>
    <xf numFmtId="0" fontId="4" fillId="2" borderId="0" xfId="0" applyNumberFormat="1" applyFont="1" applyFill="1" applyAlignment="1">
      <alignment vertical="center"/>
    </xf>
    <xf numFmtId="2" fontId="5" fillId="2" borderId="0" xfId="0" applyNumberFormat="1" applyFont="1" applyFill="1" applyAlignment="1">
      <alignment vertical="center"/>
    </xf>
    <xf numFmtId="0" fontId="5" fillId="2" borderId="0" xfId="0" applyNumberFormat="1" applyFont="1" applyFill="1" applyAlignment="1">
      <alignment vertical="center"/>
    </xf>
    <xf numFmtId="0" fontId="4" fillId="2" borderId="0" xfId="0" applyNumberFormat="1" applyFont="1" applyFill="1" applyAlignment="1">
      <alignment horizontal="right" vertical="center"/>
    </xf>
    <xf numFmtId="1" fontId="7" fillId="2" borderId="0" xfId="0" applyNumberFormat="1" applyFont="1" applyFill="1" applyAlignment="1">
      <alignment horizontal="right" vertical="center"/>
    </xf>
    <xf numFmtId="0" fontId="5" fillId="3" borderId="0" xfId="0" applyNumberFormat="1" applyFont="1" applyFill="1" applyAlignment="1">
      <alignment vertical="center"/>
    </xf>
    <xf numFmtId="0" fontId="4" fillId="4" borderId="0" xfId="0" applyNumberFormat="1" applyFont="1" applyFill="1" applyAlignment="1">
      <alignment vertical="center"/>
    </xf>
    <xf numFmtId="0" fontId="4" fillId="4" borderId="0" xfId="0" applyNumberFormat="1" applyFont="1" applyFill="1" applyAlignment="1">
      <alignment horizontal="right" vertical="center"/>
    </xf>
    <xf numFmtId="1" fontId="7" fillId="4" borderId="0" xfId="0" applyNumberFormat="1" applyFont="1" applyFill="1" applyAlignment="1">
      <alignment horizontal="right" vertical="center"/>
    </xf>
    <xf numFmtId="2" fontId="5" fillId="4" borderId="0" xfId="0" applyNumberFormat="1" applyFont="1" applyFill="1" applyAlignment="1">
      <alignment vertical="center"/>
    </xf>
    <xf numFmtId="0" fontId="5" fillId="4" borderId="0" xfId="0" applyNumberFormat="1" applyFont="1" applyFill="1" applyAlignment="1">
      <alignment vertical="center"/>
    </xf>
    <xf numFmtId="0" fontId="0" fillId="0" borderId="0" xfId="0" applyAlignment="1">
      <alignment horizontal="center"/>
    </xf>
    <xf numFmtId="3" fontId="5" fillId="5" borderId="0" xfId="0" applyNumberFormat="1" applyFont="1" applyFill="1" applyAlignment="1">
      <alignment vertical="center"/>
    </xf>
    <xf numFmtId="3" fontId="5" fillId="5" borderId="9" xfId="0" applyNumberFormat="1" applyFont="1" applyFill="1" applyBorder="1" applyAlignment="1">
      <alignment horizontal="right" vertical="center"/>
    </xf>
    <xf numFmtId="3" fontId="5" fillId="5" borderId="10" xfId="0" applyNumberFormat="1" applyFont="1" applyFill="1" applyBorder="1" applyAlignment="1">
      <alignment horizontal="right" vertical="center"/>
    </xf>
    <xf numFmtId="1" fontId="6" fillId="5" borderId="11" xfId="0" applyNumberFormat="1" applyFont="1" applyFill="1" applyBorder="1" applyAlignment="1">
      <alignment horizontal="right" vertical="center"/>
    </xf>
    <xf numFmtId="3" fontId="4" fillId="5" borderId="0" xfId="0" applyNumberFormat="1" applyFont="1" applyFill="1" applyAlignment="1">
      <alignment vertical="center"/>
    </xf>
    <xf numFmtId="3" fontId="5" fillId="3" borderId="0" xfId="0" applyNumberFormat="1" applyFont="1" applyFill="1" applyAlignment="1">
      <alignment vertical="center"/>
    </xf>
    <xf numFmtId="2" fontId="4" fillId="2" borderId="0" xfId="0" applyNumberFormat="1" applyFont="1" applyFill="1" applyAlignment="1">
      <alignment vertical="center"/>
    </xf>
    <xf numFmtId="2" fontId="4" fillId="0" borderId="0" xfId="0" applyNumberFormat="1" applyFont="1" applyFill="1" applyAlignment="1">
      <alignment vertical="center"/>
    </xf>
    <xf numFmtId="166" fontId="4" fillId="0" borderId="0" xfId="0" applyNumberFormat="1" applyFont="1" applyFill="1" applyAlignment="1">
      <alignment vertical="center"/>
    </xf>
    <xf numFmtId="166" fontId="5" fillId="0" borderId="0" xfId="0" applyNumberFormat="1" applyFont="1" applyFill="1" applyAlignment="1">
      <alignment vertical="center"/>
    </xf>
    <xf numFmtId="166" fontId="5" fillId="0" borderId="0" xfId="0" applyNumberFormat="1" applyFont="1" applyFill="1" applyAlignment="1">
      <alignment horizontal="center" vertical="center"/>
    </xf>
    <xf numFmtId="165" fontId="5" fillId="0" borderId="0" xfId="0" applyNumberFormat="1" applyFont="1" applyFill="1" applyAlignment="1">
      <alignment horizontal="center" vertical="center"/>
    </xf>
    <xf numFmtId="167" fontId="5" fillId="0" borderId="0" xfId="0" applyNumberFormat="1" applyFont="1" applyFill="1" applyAlignment="1">
      <alignment horizontal="center" vertical="center"/>
    </xf>
    <xf numFmtId="2" fontId="5" fillId="0" borderId="0" xfId="0" applyNumberFormat="1" applyFont="1" applyFill="1" applyAlignment="1">
      <alignment vertical="center"/>
    </xf>
    <xf numFmtId="2" fontId="5" fillId="0" borderId="0" xfId="0" applyNumberFormat="1" applyFont="1" applyFill="1" applyAlignment="1">
      <alignment horizontal="right" vertical="center"/>
    </xf>
    <xf numFmtId="1" fontId="7" fillId="0" borderId="0" xfId="0" applyNumberFormat="1" applyFont="1" applyFill="1" applyAlignment="1">
      <alignment horizontal="right" vertic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2" fontId="19" fillId="0" borderId="0" xfId="0" applyNumberFormat="1" applyFont="1" applyFill="1" applyAlignment="1">
      <alignment vertical="center"/>
    </xf>
    <xf numFmtId="2" fontId="20" fillId="0" borderId="0" xfId="0" applyNumberFormat="1" applyFont="1" applyFill="1" applyAlignment="1">
      <alignment vertical="center"/>
    </xf>
    <xf numFmtId="169" fontId="5" fillId="2" borderId="0" xfId="0" applyNumberFormat="1" applyFont="1" applyFill="1" applyAlignment="1">
      <alignment vertical="center"/>
    </xf>
    <xf numFmtId="2" fontId="6" fillId="0" borderId="0" xfId="0" applyNumberFormat="1" applyFont="1" applyFill="1" applyAlignment="1">
      <alignment vertical="center"/>
    </xf>
    <xf numFmtId="2" fontId="21" fillId="0" borderId="0" xfId="0" applyNumberFormat="1" applyFont="1" applyFill="1" applyAlignment="1">
      <alignment vertical="center"/>
    </xf>
    <xf numFmtId="3" fontId="5" fillId="0" borderId="0" xfId="0" applyNumberFormat="1" applyFont="1" applyFill="1" applyAlignment="1">
      <alignment horizontal="right" vertical="center"/>
    </xf>
    <xf numFmtId="0" fontId="6" fillId="0" borderId="0" xfId="0" applyNumberFormat="1" applyFont="1" applyFill="1" applyAlignment="1">
      <alignment horizontal="right" vertical="center"/>
    </xf>
    <xf numFmtId="0" fontId="14" fillId="0" borderId="0" xfId="7" applyFont="1" applyAlignment="1"/>
    <xf numFmtId="3" fontId="17" fillId="0" borderId="0" xfId="6" applyNumberFormat="1" applyFont="1"/>
    <xf numFmtId="0" fontId="1" fillId="0" borderId="0" xfId="6"/>
    <xf numFmtId="0" fontId="12" fillId="0" borderId="14" xfId="6" applyFont="1" applyBorder="1" applyAlignment="1"/>
    <xf numFmtId="0" fontId="14" fillId="0" borderId="14" xfId="7" applyFont="1" applyBorder="1" applyAlignment="1"/>
    <xf numFmtId="3" fontId="17" fillId="0" borderId="0" xfId="6" applyNumberFormat="1" applyFont="1" applyAlignment="1">
      <alignment horizontal="center"/>
    </xf>
    <xf numFmtId="0" fontId="15" fillId="6" borderId="14" xfId="6" applyFont="1" applyFill="1" applyBorder="1" applyAlignment="1">
      <alignment horizontal="right" vertical="center" wrapText="1"/>
    </xf>
    <xf numFmtId="0" fontId="15" fillId="6" borderId="14" xfId="6" applyFont="1" applyFill="1" applyBorder="1" applyAlignment="1">
      <alignment horizontal="justify" vertical="center" wrapText="1"/>
    </xf>
    <xf numFmtId="3" fontId="1" fillId="6" borderId="14" xfId="6" applyNumberFormat="1" applyFill="1" applyBorder="1"/>
    <xf numFmtId="168" fontId="1" fillId="6" borderId="14" xfId="6" applyNumberFormat="1" applyFill="1" applyBorder="1" applyAlignment="1">
      <alignment horizontal="right"/>
    </xf>
    <xf numFmtId="168" fontId="23" fillId="6" borderId="14" xfId="6" applyNumberFormat="1" applyFont="1" applyFill="1" applyBorder="1" applyAlignment="1">
      <alignment horizontal="right"/>
    </xf>
    <xf numFmtId="168" fontId="1" fillId="6" borderId="14" xfId="6" applyNumberFormat="1" applyFill="1" applyBorder="1" applyAlignment="1">
      <alignment horizontal="center"/>
    </xf>
    <xf numFmtId="168" fontId="23" fillId="6" borderId="14" xfId="6" applyNumberFormat="1" applyFont="1" applyFill="1" applyBorder="1" applyAlignment="1">
      <alignment horizontal="center"/>
    </xf>
    <xf numFmtId="3" fontId="1" fillId="6" borderId="17" xfId="6" applyNumberFormat="1" applyFill="1" applyBorder="1"/>
    <xf numFmtId="168" fontId="1" fillId="6" borderId="17" xfId="6" applyNumberFormat="1" applyFill="1" applyBorder="1" applyAlignment="1">
      <alignment horizontal="center"/>
    </xf>
    <xf numFmtId="0" fontId="15" fillId="7" borderId="15" xfId="6" applyFont="1" applyFill="1" applyBorder="1" applyAlignment="1">
      <alignment horizontal="right" vertical="center" wrapText="1"/>
    </xf>
    <xf numFmtId="0" fontId="15" fillId="7" borderId="15" xfId="6" applyFont="1" applyFill="1" applyBorder="1" applyAlignment="1">
      <alignment horizontal="justify" vertical="center" wrapText="1"/>
    </xf>
    <xf numFmtId="3" fontId="1" fillId="7" borderId="15" xfId="6" applyNumberFormat="1" applyFill="1" applyBorder="1"/>
    <xf numFmtId="168" fontId="1" fillId="7" borderId="15" xfId="6" applyNumberFormat="1" applyFill="1" applyBorder="1" applyAlignment="1">
      <alignment horizontal="right"/>
    </xf>
    <xf numFmtId="168" fontId="23" fillId="7" borderId="15" xfId="6" applyNumberFormat="1" applyFont="1" applyFill="1" applyBorder="1" applyAlignment="1">
      <alignment horizontal="right"/>
    </xf>
    <xf numFmtId="168" fontId="1" fillId="7" borderId="15" xfId="6" applyNumberFormat="1" applyFill="1" applyBorder="1" applyAlignment="1">
      <alignment horizontal="center"/>
    </xf>
    <xf numFmtId="168" fontId="23" fillId="7" borderId="15" xfId="6" applyNumberFormat="1" applyFont="1" applyFill="1" applyBorder="1" applyAlignment="1">
      <alignment horizontal="center"/>
    </xf>
    <xf numFmtId="0" fontId="15" fillId="7" borderId="16" xfId="6" applyFont="1" applyFill="1" applyBorder="1" applyAlignment="1">
      <alignment horizontal="right" vertical="center" wrapText="1"/>
    </xf>
    <xf numFmtId="0" fontId="15" fillId="7" borderId="16" xfId="6" applyFont="1" applyFill="1" applyBorder="1" applyAlignment="1">
      <alignment horizontal="justify" vertical="center" wrapText="1"/>
    </xf>
    <xf numFmtId="3" fontId="1" fillId="7" borderId="16" xfId="6" applyNumberFormat="1" applyFill="1" applyBorder="1"/>
    <xf numFmtId="168" fontId="1" fillId="7" borderId="16" xfId="6" applyNumberFormat="1" applyFill="1" applyBorder="1" applyAlignment="1">
      <alignment horizontal="right"/>
    </xf>
    <xf numFmtId="168" fontId="23" fillId="7" borderId="16" xfId="6" applyNumberFormat="1" applyFont="1" applyFill="1" applyBorder="1" applyAlignment="1">
      <alignment horizontal="right"/>
    </xf>
    <xf numFmtId="168" fontId="1" fillId="7" borderId="16" xfId="6" applyNumberFormat="1" applyFill="1" applyBorder="1" applyAlignment="1">
      <alignment horizontal="center"/>
    </xf>
    <xf numFmtId="168" fontId="23" fillId="7" borderId="16" xfId="6" applyNumberFormat="1" applyFont="1" applyFill="1" applyBorder="1" applyAlignment="1">
      <alignment horizontal="center"/>
    </xf>
    <xf numFmtId="0" fontId="24" fillId="7" borderId="16" xfId="6" applyFont="1" applyFill="1" applyBorder="1" applyAlignment="1">
      <alignment horizontal="right" vertical="center" wrapText="1"/>
    </xf>
    <xf numFmtId="0" fontId="24" fillId="7" borderId="16" xfId="6" applyFont="1" applyFill="1" applyBorder="1" applyAlignment="1">
      <alignment horizontal="justify" vertical="center" wrapText="1"/>
    </xf>
    <xf numFmtId="3" fontId="23" fillId="7" borderId="16" xfId="6" applyNumberFormat="1" applyFont="1" applyFill="1" applyBorder="1"/>
    <xf numFmtId="3" fontId="23" fillId="0" borderId="0" xfId="6" applyNumberFormat="1" applyFont="1"/>
    <xf numFmtId="0" fontId="23" fillId="0" borderId="0" xfId="6" applyFont="1"/>
    <xf numFmtId="0" fontId="15" fillId="7" borderId="17" xfId="6" applyFont="1" applyFill="1" applyBorder="1" applyAlignment="1">
      <alignment horizontal="right" vertical="center" wrapText="1"/>
    </xf>
    <xf numFmtId="0" fontId="15" fillId="7" borderId="17" xfId="6" applyFont="1" applyFill="1" applyBorder="1" applyAlignment="1">
      <alignment horizontal="justify" vertical="center" wrapText="1"/>
    </xf>
    <xf numFmtId="3" fontId="1" fillId="7" borderId="17" xfId="6" applyNumberFormat="1" applyFill="1" applyBorder="1"/>
    <xf numFmtId="168" fontId="1" fillId="7" borderId="17" xfId="6" applyNumberFormat="1" applyFill="1" applyBorder="1" applyAlignment="1">
      <alignment horizontal="right"/>
    </xf>
    <xf numFmtId="168" fontId="1" fillId="7" borderId="17" xfId="6" applyNumberFormat="1" applyFill="1" applyBorder="1" applyAlignment="1">
      <alignment horizontal="center"/>
    </xf>
    <xf numFmtId="168" fontId="23" fillId="7" borderId="17" xfId="6" applyNumberFormat="1" applyFont="1" applyFill="1" applyBorder="1" applyAlignment="1">
      <alignment horizontal="center"/>
    </xf>
    <xf numFmtId="10" fontId="17" fillId="0" borderId="0" xfId="5" applyNumberFormat="1" applyFont="1"/>
    <xf numFmtId="0" fontId="15" fillId="5" borderId="15" xfId="6" applyFont="1" applyFill="1" applyBorder="1" applyAlignment="1">
      <alignment horizontal="right" vertical="center" wrapText="1"/>
    </xf>
    <xf numFmtId="0" fontId="15" fillId="5" borderId="15" xfId="6" applyFont="1" applyFill="1" applyBorder="1" applyAlignment="1">
      <alignment horizontal="justify" vertical="center" wrapText="1"/>
    </xf>
    <xf numFmtId="3" fontId="1" fillId="5" borderId="15" xfId="6" applyNumberFormat="1" applyFill="1" applyBorder="1"/>
    <xf numFmtId="168" fontId="1" fillId="5" borderId="15" xfId="6" applyNumberFormat="1" applyFill="1" applyBorder="1" applyAlignment="1">
      <alignment horizontal="right"/>
    </xf>
    <xf numFmtId="168" fontId="23" fillId="5" borderId="15" xfId="6" applyNumberFormat="1" applyFont="1" applyFill="1" applyBorder="1" applyAlignment="1">
      <alignment horizontal="right"/>
    </xf>
    <xf numFmtId="168" fontId="1" fillId="5" borderId="15" xfId="6" applyNumberFormat="1" applyFill="1" applyBorder="1" applyAlignment="1">
      <alignment horizontal="center"/>
    </xf>
    <xf numFmtId="168" fontId="23" fillId="5" borderId="15" xfId="6" applyNumberFormat="1" applyFont="1" applyFill="1" applyBorder="1" applyAlignment="1">
      <alignment horizontal="center"/>
    </xf>
    <xf numFmtId="3" fontId="17" fillId="0" borderId="0" xfId="6" applyNumberFormat="1" applyFont="1" applyBorder="1"/>
    <xf numFmtId="0" fontId="1" fillId="0" borderId="0" xfId="6" applyBorder="1"/>
    <xf numFmtId="0" fontId="15" fillId="5" borderId="17" xfId="6" applyFont="1" applyFill="1" applyBorder="1" applyAlignment="1">
      <alignment horizontal="right" vertical="center" wrapText="1"/>
    </xf>
    <xf numFmtId="0" fontId="15" fillId="5" borderId="17" xfId="6" applyFont="1" applyFill="1" applyBorder="1" applyAlignment="1">
      <alignment horizontal="justify" vertical="center" wrapText="1"/>
    </xf>
    <xf numFmtId="3" fontId="1" fillId="5" borderId="17" xfId="6" applyNumberFormat="1" applyFill="1" applyBorder="1"/>
    <xf numFmtId="168" fontId="1" fillId="5" borderId="17" xfId="6" applyNumberFormat="1" applyFill="1" applyBorder="1" applyAlignment="1">
      <alignment horizontal="right"/>
    </xf>
    <xf numFmtId="168" fontId="23" fillId="5" borderId="16" xfId="6" applyNumberFormat="1" applyFont="1" applyFill="1" applyBorder="1" applyAlignment="1">
      <alignment horizontal="right"/>
    </xf>
    <xf numFmtId="168" fontId="1" fillId="5" borderId="17" xfId="6" applyNumberFormat="1" applyFill="1" applyBorder="1" applyAlignment="1">
      <alignment horizontal="center"/>
    </xf>
    <xf numFmtId="168" fontId="23" fillId="5" borderId="17" xfId="6" applyNumberFormat="1" applyFont="1" applyFill="1" applyBorder="1" applyAlignment="1">
      <alignment horizontal="center"/>
    </xf>
    <xf numFmtId="168" fontId="23" fillId="5" borderId="16" xfId="6" applyNumberFormat="1" applyFont="1" applyFill="1" applyBorder="1" applyAlignment="1">
      <alignment horizontal="center"/>
    </xf>
    <xf numFmtId="0" fontId="15" fillId="8" borderId="17" xfId="6" applyFont="1" applyFill="1" applyBorder="1" applyAlignment="1">
      <alignment horizontal="right" vertical="center" wrapText="1"/>
    </xf>
    <xf numFmtId="0" fontId="15" fillId="8" borderId="17" xfId="6" applyFont="1" applyFill="1" applyBorder="1" applyAlignment="1">
      <alignment horizontal="justify" vertical="center" wrapText="1"/>
    </xf>
    <xf numFmtId="3" fontId="1" fillId="8" borderId="17" xfId="6" applyNumberFormat="1" applyFill="1" applyBorder="1"/>
    <xf numFmtId="168" fontId="1" fillId="8" borderId="17" xfId="6" applyNumberFormat="1" applyFill="1" applyBorder="1" applyAlignment="1">
      <alignment horizontal="right"/>
    </xf>
    <xf numFmtId="168" fontId="23" fillId="8" borderId="16" xfId="6" applyNumberFormat="1" applyFont="1" applyFill="1" applyBorder="1" applyAlignment="1">
      <alignment horizontal="right"/>
    </xf>
    <xf numFmtId="168" fontId="1" fillId="8" borderId="17" xfId="6" applyNumberFormat="1" applyFill="1" applyBorder="1" applyAlignment="1">
      <alignment horizontal="center"/>
    </xf>
    <xf numFmtId="168" fontId="23" fillId="8" borderId="16" xfId="6" applyNumberFormat="1" applyFont="1" applyFill="1" applyBorder="1" applyAlignment="1">
      <alignment horizontal="center"/>
    </xf>
    <xf numFmtId="168" fontId="23" fillId="8" borderId="17" xfId="6" applyNumberFormat="1" applyFont="1" applyFill="1" applyBorder="1" applyAlignment="1">
      <alignment horizontal="center"/>
    </xf>
    <xf numFmtId="0" fontId="24" fillId="8" borderId="16" xfId="6" applyFont="1" applyFill="1" applyBorder="1" applyAlignment="1">
      <alignment horizontal="right" vertical="center" wrapText="1"/>
    </xf>
    <xf numFmtId="0" fontId="24" fillId="8" borderId="16" xfId="6" applyFont="1" applyFill="1" applyBorder="1" applyAlignment="1">
      <alignment horizontal="justify" vertical="center" wrapText="1"/>
    </xf>
    <xf numFmtId="3" fontId="23" fillId="8" borderId="15" xfId="6" applyNumberFormat="1" applyFont="1" applyFill="1" applyBorder="1"/>
    <xf numFmtId="168" fontId="23" fillId="8" borderId="15" xfId="6" applyNumberFormat="1" applyFont="1" applyFill="1" applyBorder="1" applyAlignment="1">
      <alignment horizontal="right"/>
    </xf>
    <xf numFmtId="168" fontId="23" fillId="8" borderId="15" xfId="6" applyNumberFormat="1" applyFont="1" applyFill="1" applyBorder="1" applyAlignment="1">
      <alignment horizontal="center"/>
    </xf>
    <xf numFmtId="3" fontId="23" fillId="0" borderId="0" xfId="6" applyNumberFormat="1" applyFont="1" applyBorder="1"/>
    <xf numFmtId="0" fontId="23" fillId="0" borderId="0" xfId="6" applyFont="1" applyBorder="1"/>
    <xf numFmtId="3" fontId="23" fillId="8" borderId="17" xfId="6" applyNumberFormat="1" applyFont="1" applyFill="1" applyBorder="1"/>
    <xf numFmtId="168" fontId="23" fillId="8" borderId="17" xfId="6" applyNumberFormat="1" applyFont="1" applyFill="1" applyBorder="1" applyAlignment="1">
      <alignment horizontal="right"/>
    </xf>
    <xf numFmtId="0" fontId="15" fillId="4" borderId="15" xfId="6" applyFont="1" applyFill="1" applyBorder="1" applyAlignment="1">
      <alignment horizontal="right" vertical="center" wrapText="1"/>
    </xf>
    <xf numFmtId="0" fontId="15" fillId="4" borderId="15" xfId="6" applyFont="1" applyFill="1" applyBorder="1" applyAlignment="1">
      <alignment horizontal="justify" vertical="center" wrapText="1"/>
    </xf>
    <xf numFmtId="3" fontId="1" fillId="4" borderId="15" xfId="6" applyNumberFormat="1" applyFill="1" applyBorder="1"/>
    <xf numFmtId="168" fontId="1" fillId="4" borderId="15" xfId="6" applyNumberFormat="1" applyFill="1" applyBorder="1" applyAlignment="1">
      <alignment horizontal="right"/>
    </xf>
    <xf numFmtId="168" fontId="23" fillId="4" borderId="15" xfId="6" applyNumberFormat="1" applyFont="1" applyFill="1" applyBorder="1" applyAlignment="1">
      <alignment horizontal="right"/>
    </xf>
    <xf numFmtId="168" fontId="1" fillId="4" borderId="15" xfId="6" applyNumberFormat="1" applyFill="1" applyBorder="1" applyAlignment="1">
      <alignment horizontal="center"/>
    </xf>
    <xf numFmtId="168" fontId="23" fillId="4" borderId="15" xfId="6" applyNumberFormat="1" applyFont="1" applyFill="1" applyBorder="1" applyAlignment="1">
      <alignment horizontal="center"/>
    </xf>
    <xf numFmtId="0" fontId="24" fillId="4" borderId="16" xfId="6" applyFont="1" applyFill="1" applyBorder="1" applyAlignment="1">
      <alignment horizontal="right" vertical="center" wrapText="1"/>
    </xf>
    <xf numFmtId="0" fontId="24" fillId="4" borderId="16" xfId="6" applyFont="1" applyFill="1" applyBorder="1" applyAlignment="1">
      <alignment horizontal="justify" vertical="center" wrapText="1"/>
    </xf>
    <xf numFmtId="3" fontId="23" fillId="4" borderId="16" xfId="6" applyNumberFormat="1" applyFont="1" applyFill="1" applyBorder="1"/>
    <xf numFmtId="168" fontId="23" fillId="4" borderId="16" xfId="6" applyNumberFormat="1" applyFont="1" applyFill="1" applyBorder="1" applyAlignment="1">
      <alignment horizontal="right"/>
    </xf>
    <xf numFmtId="168" fontId="23" fillId="4" borderId="16" xfId="6" applyNumberFormat="1" applyFont="1" applyFill="1" applyBorder="1" applyAlignment="1">
      <alignment horizontal="center"/>
    </xf>
    <xf numFmtId="0" fontId="24" fillId="4" borderId="17" xfId="6" applyFont="1" applyFill="1" applyBorder="1" applyAlignment="1">
      <alignment horizontal="right" vertical="center" wrapText="1"/>
    </xf>
    <xf numFmtId="0" fontId="24" fillId="4" borderId="17" xfId="6" applyFont="1" applyFill="1" applyBorder="1" applyAlignment="1">
      <alignment horizontal="justify" vertical="center" wrapText="1"/>
    </xf>
    <xf numFmtId="3" fontId="23" fillId="4" borderId="17" xfId="6" applyNumberFormat="1" applyFont="1" applyFill="1" applyBorder="1"/>
    <xf numFmtId="168" fontId="23" fillId="4" borderId="17" xfId="6" applyNumberFormat="1" applyFont="1" applyFill="1" applyBorder="1" applyAlignment="1">
      <alignment horizontal="right"/>
    </xf>
    <xf numFmtId="168" fontId="23" fillId="4" borderId="17" xfId="6" applyNumberFormat="1" applyFont="1" applyFill="1" applyBorder="1" applyAlignment="1">
      <alignment horizontal="center"/>
    </xf>
    <xf numFmtId="0" fontId="16" fillId="0" borderId="14" xfId="6" applyFont="1" applyBorder="1" applyAlignment="1">
      <alignment horizontal="right" vertical="center" wrapText="1"/>
    </xf>
    <xf numFmtId="3" fontId="12" fillId="0" borderId="14" xfId="6" applyNumberFormat="1" applyFont="1" applyBorder="1"/>
    <xf numFmtId="168" fontId="12" fillId="0" borderId="14" xfId="6" applyNumberFormat="1" applyFont="1" applyBorder="1" applyAlignment="1">
      <alignment horizontal="right"/>
    </xf>
    <xf numFmtId="168" fontId="12" fillId="0" borderId="14" xfId="6" applyNumberFormat="1" applyFont="1" applyBorder="1"/>
    <xf numFmtId="168" fontId="25" fillId="3" borderId="14" xfId="6" applyNumberFormat="1" applyFont="1" applyFill="1" applyBorder="1" applyAlignment="1">
      <alignment horizontal="center"/>
    </xf>
    <xf numFmtId="168" fontId="23" fillId="3" borderId="14" xfId="6" applyNumberFormat="1" applyFont="1" applyFill="1" applyBorder="1" applyAlignment="1">
      <alignment horizontal="center"/>
    </xf>
    <xf numFmtId="0" fontId="25" fillId="0" borderId="14" xfId="6" applyFont="1" applyBorder="1"/>
    <xf numFmtId="3" fontId="25" fillId="0" borderId="14" xfId="6" applyNumberFormat="1" applyFont="1" applyBorder="1" applyAlignment="1">
      <alignment horizontal="right"/>
    </xf>
    <xf numFmtId="3" fontId="25" fillId="0" borderId="14" xfId="6" applyNumberFormat="1" applyFont="1" applyBorder="1"/>
    <xf numFmtId="168" fontId="25" fillId="0" borderId="14" xfId="6" applyNumberFormat="1" applyFont="1" applyBorder="1" applyAlignment="1">
      <alignment horizontal="right"/>
    </xf>
    <xf numFmtId="168" fontId="26" fillId="0" borderId="14" xfId="7" applyNumberFormat="1" applyFont="1" applyBorder="1" applyAlignment="1">
      <alignment wrapText="1"/>
    </xf>
    <xf numFmtId="3" fontId="25" fillId="0" borderId="0" xfId="6" applyNumberFormat="1" applyFont="1"/>
    <xf numFmtId="0" fontId="25" fillId="0" borderId="0" xfId="6" applyFont="1"/>
    <xf numFmtId="0" fontId="17" fillId="0" borderId="0" xfId="6" applyFont="1"/>
    <xf numFmtId="0" fontId="1" fillId="0" borderId="14" xfId="6" applyFont="1" applyBorder="1" applyAlignment="1">
      <alignment horizontal="right" vertical="top"/>
    </xf>
    <xf numFmtId="0" fontId="1" fillId="0" borderId="14" xfId="6" applyFont="1" applyBorder="1"/>
    <xf numFmtId="3" fontId="1" fillId="0" borderId="14" xfId="6" applyNumberFormat="1" applyBorder="1"/>
    <xf numFmtId="0" fontId="1" fillId="3" borderId="14" xfId="6" applyFont="1" applyFill="1" applyBorder="1" applyAlignment="1">
      <alignment horizontal="right" vertical="top"/>
    </xf>
    <xf numFmtId="0" fontId="1" fillId="3" borderId="14" xfId="6" applyFont="1" applyFill="1" applyBorder="1"/>
    <xf numFmtId="3" fontId="1" fillId="3" borderId="14" xfId="6" applyNumberFormat="1" applyFill="1" applyBorder="1"/>
    <xf numFmtId="0" fontId="1" fillId="3" borderId="14" xfId="6" applyFill="1" applyBorder="1" applyAlignment="1">
      <alignment horizontal="right" vertical="top"/>
    </xf>
    <xf numFmtId="0" fontId="1" fillId="0" borderId="0" xfId="6" applyAlignment="1">
      <alignment horizontal="right" vertical="top"/>
    </xf>
    <xf numFmtId="0" fontId="17" fillId="0" borderId="0" xfId="6" applyFont="1" applyAlignment="1">
      <alignment horizontal="right" vertical="top"/>
    </xf>
    <xf numFmtId="0" fontId="17" fillId="0" borderId="0" xfId="6" applyFont="1" applyAlignment="1">
      <alignment horizontal="left" wrapText="1"/>
    </xf>
    <xf numFmtId="0" fontId="1" fillId="0" borderId="0" xfId="6" applyAlignment="1">
      <alignment vertical="top"/>
    </xf>
    <xf numFmtId="0" fontId="1" fillId="3" borderId="12" xfId="6" applyFont="1" applyFill="1" applyBorder="1" applyAlignment="1">
      <alignment horizontal="right" vertical="top"/>
    </xf>
    <xf numFmtId="0" fontId="1" fillId="0" borderId="17" xfId="6" applyBorder="1"/>
    <xf numFmtId="0" fontId="17" fillId="0" borderId="19" xfId="6" applyFont="1" applyBorder="1" applyAlignment="1">
      <alignment wrapText="1"/>
    </xf>
    <xf numFmtId="0" fontId="0" fillId="0" borderId="19" xfId="0" applyBorder="1" applyAlignment="1"/>
    <xf numFmtId="0" fontId="1" fillId="0" borderId="12" xfId="6" applyFont="1" applyBorder="1" applyAlignment="1">
      <alignment horizontal="right"/>
    </xf>
    <xf numFmtId="168" fontId="1" fillId="0" borderId="17" xfId="6" applyNumberFormat="1" applyBorder="1" applyAlignment="1">
      <alignment horizontal="center"/>
    </xf>
    <xf numFmtId="168" fontId="1" fillId="0" borderId="0" xfId="6" applyNumberFormat="1"/>
    <xf numFmtId="168" fontId="1" fillId="3" borderId="14" xfId="6" applyNumberFormat="1" applyFill="1" applyBorder="1"/>
    <xf numFmtId="0" fontId="0" fillId="0" borderId="20" xfId="0" applyBorder="1" applyAlignment="1">
      <alignment horizontal="left"/>
    </xf>
    <xf numFmtId="10" fontId="1" fillId="0" borderId="0" xfId="6" applyNumberFormat="1"/>
    <xf numFmtId="2" fontId="1" fillId="0" borderId="0" xfId="6" applyNumberFormat="1"/>
    <xf numFmtId="0" fontId="28" fillId="0" borderId="19" xfId="0" applyFont="1" applyBorder="1" applyAlignment="1">
      <alignment horizontal="center"/>
    </xf>
    <xf numFmtId="10" fontId="1" fillId="0" borderId="0" xfId="6" applyNumberFormat="1" applyAlignment="1">
      <alignment horizontal="center"/>
    </xf>
    <xf numFmtId="0" fontId="1" fillId="0" borderId="0" xfId="6" applyAlignment="1">
      <alignment horizontal="right"/>
    </xf>
    <xf numFmtId="3" fontId="1" fillId="0" borderId="0" xfId="6" applyNumberFormat="1"/>
    <xf numFmtId="0" fontId="17" fillId="0" borderId="19" xfId="6" applyFont="1" applyBorder="1" applyAlignment="1">
      <alignment wrapText="1"/>
    </xf>
    <xf numFmtId="0" fontId="27" fillId="0" borderId="19" xfId="0" applyFont="1" applyBorder="1" applyAlignment="1"/>
    <xf numFmtId="0" fontId="17" fillId="0" borderId="0" xfId="6" applyFont="1" applyAlignment="1">
      <alignment horizontal="left" wrapText="1"/>
    </xf>
    <xf numFmtId="0" fontId="12" fillId="0" borderId="0" xfId="6" applyFont="1" applyAlignment="1"/>
    <xf numFmtId="0" fontId="14" fillId="0" borderId="0" xfId="7" applyFont="1" applyAlignment="1"/>
    <xf numFmtId="0" fontId="12" fillId="0" borderId="12" xfId="6" applyFont="1" applyBorder="1" applyAlignment="1">
      <alignment horizontal="center"/>
    </xf>
    <xf numFmtId="0" fontId="13" fillId="0" borderId="18" xfId="7" applyBorder="1" applyAlignment="1">
      <alignment horizontal="center"/>
    </xf>
    <xf numFmtId="0" fontId="0" fillId="0" borderId="13" xfId="0" applyBorder="1" applyAlignment="1">
      <alignment horizontal="center"/>
    </xf>
    <xf numFmtId="0" fontId="13" fillId="0" borderId="18" xfId="7" applyBorder="1" applyAlignment="1"/>
    <xf numFmtId="0" fontId="0" fillId="0" borderId="13" xfId="0" applyBorder="1" applyAlignment="1"/>
    <xf numFmtId="0" fontId="0" fillId="0" borderId="19" xfId="0" applyBorder="1" applyAlignment="1"/>
    <xf numFmtId="169" fontId="4" fillId="2" borderId="0" xfId="0" applyNumberFormat="1" applyFont="1" applyFill="1" applyAlignment="1">
      <alignment vertical="center"/>
    </xf>
  </cellXfs>
  <cellStyles count="8">
    <cellStyle name="Milliers 2" xfId="3"/>
    <cellStyle name="Normal" xfId="0" builtinId="0"/>
    <cellStyle name="Normal 2" xfId="1"/>
    <cellStyle name="Normal 2 2" xfId="6"/>
    <cellStyle name="Normal 3" xfId="2"/>
    <cellStyle name="Normal 3 2" xfId="7"/>
    <cellStyle name="Normal 4" xfId="4"/>
    <cellStyle name="Pourcentage" xfId="5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indice ln ASOC 2013</c:v>
          </c:tx>
          <c:marker>
            <c:symbol val="diamond"/>
            <c:size val="5"/>
          </c:marker>
          <c:cat>
            <c:strRef>
              <c:f>'ASOC-1 données de base'!$B$8:$B$170</c:f>
              <c:strCache>
                <c:ptCount val="163"/>
                <c:pt idx="0">
                  <c:v>Bussy (FR)</c:v>
                </c:pt>
                <c:pt idx="1">
                  <c:v>Châbles</c:v>
                </c:pt>
                <c:pt idx="2">
                  <c:v>Châtillon (FR)</c:v>
                </c:pt>
                <c:pt idx="3">
                  <c:v>Cheiry</c:v>
                </c:pt>
                <c:pt idx="4">
                  <c:v>Cheyres</c:v>
                </c:pt>
                <c:pt idx="5">
                  <c:v>Cugy (FR)</c:v>
                </c:pt>
                <c:pt idx="6">
                  <c:v>Domdidier</c:v>
                </c:pt>
                <c:pt idx="7">
                  <c:v>Dompierre (FR)</c:v>
                </c:pt>
                <c:pt idx="8">
                  <c:v>Estavayer-le-Lac</c:v>
                </c:pt>
                <c:pt idx="9">
                  <c:v>Fétigny</c:v>
                </c:pt>
                <c:pt idx="10">
                  <c:v>Gletterens</c:v>
                </c:pt>
                <c:pt idx="11">
                  <c:v>Léchelles</c:v>
                </c:pt>
                <c:pt idx="12">
                  <c:v>Lully (FR)</c:v>
                </c:pt>
                <c:pt idx="13">
                  <c:v>Ménières</c:v>
                </c:pt>
                <c:pt idx="14">
                  <c:v>Montagny (FR)</c:v>
                </c:pt>
                <c:pt idx="15">
                  <c:v>Morens (FR)</c:v>
                </c:pt>
                <c:pt idx="16">
                  <c:v>Murist</c:v>
                </c:pt>
                <c:pt idx="17">
                  <c:v>Nuvilly</c:v>
                </c:pt>
                <c:pt idx="18">
                  <c:v>Prévondavaux</c:v>
                </c:pt>
                <c:pt idx="19">
                  <c:v>Rueyres-les-Prés</c:v>
                </c:pt>
                <c:pt idx="20">
                  <c:v>Russy</c:v>
                </c:pt>
                <c:pt idx="21">
                  <c:v>Saint-Aubin (FR)</c:v>
                </c:pt>
                <c:pt idx="22">
                  <c:v>Sévaz</c:v>
                </c:pt>
                <c:pt idx="23">
                  <c:v>Surpierre</c:v>
                </c:pt>
                <c:pt idx="24">
                  <c:v>Vallon</c:v>
                </c:pt>
                <c:pt idx="25">
                  <c:v>Villeneuve (FR)</c:v>
                </c:pt>
                <c:pt idx="26">
                  <c:v>Vuissens</c:v>
                </c:pt>
                <c:pt idx="27">
                  <c:v>Les Montets</c:v>
                </c:pt>
                <c:pt idx="28">
                  <c:v>Delley-Portalban</c:v>
                </c:pt>
                <c:pt idx="29">
                  <c:v>Vernay</c:v>
                </c:pt>
                <c:pt idx="30">
                  <c:v>Auboranges</c:v>
                </c:pt>
                <c:pt idx="31">
                  <c:v>Billens-Hennens</c:v>
                </c:pt>
                <c:pt idx="32">
                  <c:v>Chapelle (Glâne)</c:v>
                </c:pt>
                <c:pt idx="33">
                  <c:v>Le Châtelard</c:v>
                </c:pt>
                <c:pt idx="34">
                  <c:v>Châtonnaye</c:v>
                </c:pt>
                <c:pt idx="35">
                  <c:v>Ecublens (FR)</c:v>
                </c:pt>
                <c:pt idx="36">
                  <c:v>Grangettes</c:v>
                </c:pt>
                <c:pt idx="37">
                  <c:v>Massonnens</c:v>
                </c:pt>
                <c:pt idx="38">
                  <c:v>Mézières (FR)</c:v>
                </c:pt>
                <c:pt idx="39">
                  <c:v>Montet (Glâne)</c:v>
                </c:pt>
                <c:pt idx="40">
                  <c:v>Romont (FR)</c:v>
                </c:pt>
                <c:pt idx="41">
                  <c:v>Rue</c:v>
                </c:pt>
                <c:pt idx="42">
                  <c:v>Siviriez</c:v>
                </c:pt>
                <c:pt idx="43">
                  <c:v>Ursy</c:v>
                </c:pt>
                <c:pt idx="44">
                  <c:v>Villaz-Saint-Pierre</c:v>
                </c:pt>
                <c:pt idx="45">
                  <c:v>Vuisternens-devant-Romont</c:v>
                </c:pt>
                <c:pt idx="46">
                  <c:v>Villorsonnens</c:v>
                </c:pt>
                <c:pt idx="47">
                  <c:v>Torny</c:v>
                </c:pt>
                <c:pt idx="48">
                  <c:v>La Folliaz</c:v>
                </c:pt>
                <c:pt idx="49">
                  <c:v>Haut-Intyamon</c:v>
                </c:pt>
                <c:pt idx="50">
                  <c:v>Pont-en-Ogoz</c:v>
                </c:pt>
                <c:pt idx="51">
                  <c:v>Botterens</c:v>
                </c:pt>
                <c:pt idx="52">
                  <c:v>Broc</c:v>
                </c:pt>
                <c:pt idx="53">
                  <c:v>Bulle</c:v>
                </c:pt>
                <c:pt idx="54">
                  <c:v>Châtel-sur-Montsalvens</c:v>
                </c:pt>
                <c:pt idx="55">
                  <c:v>Corbières</c:v>
                </c:pt>
                <c:pt idx="56">
                  <c:v>Crésuz</c:v>
                </c:pt>
                <c:pt idx="57">
                  <c:v>Echarlens</c:v>
                </c:pt>
                <c:pt idx="58">
                  <c:v>Grandvillard</c:v>
                </c:pt>
                <c:pt idx="59">
                  <c:v>Gruyères</c:v>
                </c:pt>
                <c:pt idx="60">
                  <c:v>Hauteville</c:v>
                </c:pt>
                <c:pt idx="61">
                  <c:v>Jaun</c:v>
                </c:pt>
                <c:pt idx="62">
                  <c:v>Marsens</c:v>
                </c:pt>
                <c:pt idx="63">
                  <c:v>Morlon</c:v>
                </c:pt>
                <c:pt idx="64">
                  <c:v>Le Pâquier (FR)</c:v>
                </c:pt>
                <c:pt idx="65">
                  <c:v>Pont-la-Ville</c:v>
                </c:pt>
                <c:pt idx="66">
                  <c:v>Riaz</c:v>
                </c:pt>
                <c:pt idx="67">
                  <c:v>La Roche</c:v>
                </c:pt>
                <c:pt idx="68">
                  <c:v>Sâles</c:v>
                </c:pt>
                <c:pt idx="69">
                  <c:v>Sorens</c:v>
                </c:pt>
                <c:pt idx="70">
                  <c:v>Vaulruz</c:v>
                </c:pt>
                <c:pt idx="71">
                  <c:v>Vuadens</c:v>
                </c:pt>
                <c:pt idx="72">
                  <c:v>Bas-Intyamon</c:v>
                </c:pt>
                <c:pt idx="73">
                  <c:v>Val-de-Charmey</c:v>
                </c:pt>
                <c:pt idx="74">
                  <c:v>Arconciel</c:v>
                </c:pt>
                <c:pt idx="75">
                  <c:v>Autafond</c:v>
                </c:pt>
                <c:pt idx="76">
                  <c:v>Autigny</c:v>
                </c:pt>
                <c:pt idx="77">
                  <c:v>Avry</c:v>
                </c:pt>
                <c:pt idx="78">
                  <c:v>Belfaux</c:v>
                </c:pt>
                <c:pt idx="79">
                  <c:v>Chénens</c:v>
                </c:pt>
                <c:pt idx="80">
                  <c:v>Chésopelloz</c:v>
                </c:pt>
                <c:pt idx="81">
                  <c:v>Corminboeuf</c:v>
                </c:pt>
                <c:pt idx="82">
                  <c:v>Corpataux-Magnedens</c:v>
                </c:pt>
                <c:pt idx="83">
                  <c:v>Corserey</c:v>
                </c:pt>
                <c:pt idx="84">
                  <c:v>Cottens (FR)</c:v>
                </c:pt>
                <c:pt idx="85">
                  <c:v>Ependes (FR)</c:v>
                </c:pt>
                <c:pt idx="86">
                  <c:v>Farvagny</c:v>
                </c:pt>
                <c:pt idx="87">
                  <c:v>Ferpicloz</c:v>
                </c:pt>
                <c:pt idx="88">
                  <c:v>Fribourg</c:v>
                </c:pt>
                <c:pt idx="89">
                  <c:v>Givisiez</c:v>
                </c:pt>
                <c:pt idx="90">
                  <c:v>Granges-Paccot</c:v>
                </c:pt>
                <c:pt idx="91">
                  <c:v>Grolley</c:v>
                </c:pt>
                <c:pt idx="92">
                  <c:v>Marly</c:v>
                </c:pt>
                <c:pt idx="93">
                  <c:v>Matran</c:v>
                </c:pt>
                <c:pt idx="94">
                  <c:v>Neyruz (FR)</c:v>
                </c:pt>
                <c:pt idx="95">
                  <c:v>Noréaz</c:v>
                </c:pt>
                <c:pt idx="96">
                  <c:v>Pierrafortscha</c:v>
                </c:pt>
                <c:pt idx="97">
                  <c:v>Ponthaux</c:v>
                </c:pt>
                <c:pt idx="98">
                  <c:v>Le Mouret</c:v>
                </c:pt>
                <c:pt idx="99">
                  <c:v>Prez-vers-Noréaz</c:v>
                </c:pt>
                <c:pt idx="100">
                  <c:v>Rossens (FR)</c:v>
                </c:pt>
                <c:pt idx="101">
                  <c:v>Le Glèbe</c:v>
                </c:pt>
                <c:pt idx="102">
                  <c:v>Senèdes</c:v>
                </c:pt>
                <c:pt idx="103">
                  <c:v>Treyvaux</c:v>
                </c:pt>
                <c:pt idx="104">
                  <c:v>Villars-sur-Glâne</c:v>
                </c:pt>
                <c:pt idx="105">
                  <c:v>Villarsel-sur-Marly</c:v>
                </c:pt>
                <c:pt idx="106">
                  <c:v>Vuisternens-en-Ogoz</c:v>
                </c:pt>
                <c:pt idx="107">
                  <c:v>Hauterive (FR)</c:v>
                </c:pt>
                <c:pt idx="108">
                  <c:v>La Brillaz</c:v>
                </c:pt>
                <c:pt idx="109">
                  <c:v>La Sonnaz</c:v>
                </c:pt>
                <c:pt idx="110">
                  <c:v>Barberêche</c:v>
                </c:pt>
                <c:pt idx="111">
                  <c:v>Courgevaux</c:v>
                </c:pt>
                <c:pt idx="112">
                  <c:v>Courlevon</c:v>
                </c:pt>
                <c:pt idx="113">
                  <c:v>Courtepin</c:v>
                </c:pt>
                <c:pt idx="114">
                  <c:v>Cressier (FR)</c:v>
                </c:pt>
                <c:pt idx="115">
                  <c:v>Fräschels</c:v>
                </c:pt>
                <c:pt idx="116">
                  <c:v>Galmiz</c:v>
                </c:pt>
                <c:pt idx="117">
                  <c:v>Gempenach</c:v>
                </c:pt>
                <c:pt idx="118">
                  <c:v>Greng</c:v>
                </c:pt>
                <c:pt idx="119">
                  <c:v>Gurmels</c:v>
                </c:pt>
                <c:pt idx="120">
                  <c:v>Jeuss</c:v>
                </c:pt>
                <c:pt idx="121">
                  <c:v>Kerzers</c:v>
                </c:pt>
                <c:pt idx="122">
                  <c:v>Kleinbösingen</c:v>
                </c:pt>
                <c:pt idx="123">
                  <c:v>Lurtigen</c:v>
                </c:pt>
                <c:pt idx="124">
                  <c:v>Meyriez</c:v>
                </c:pt>
                <c:pt idx="125">
                  <c:v>Misery-Courtion</c:v>
                </c:pt>
                <c:pt idx="126">
                  <c:v>Muntelier</c:v>
                </c:pt>
                <c:pt idx="127">
                  <c:v>Murten</c:v>
                </c:pt>
                <c:pt idx="128">
                  <c:v>Ried bei Kerzers</c:v>
                </c:pt>
                <c:pt idx="129">
                  <c:v>Salvenach</c:v>
                </c:pt>
                <c:pt idx="130">
                  <c:v>Ulmiz</c:v>
                </c:pt>
                <c:pt idx="131">
                  <c:v>Villarepos</c:v>
                </c:pt>
                <c:pt idx="132">
                  <c:v>Bas-Vully</c:v>
                </c:pt>
                <c:pt idx="133">
                  <c:v>Haut-Vully</c:v>
                </c:pt>
                <c:pt idx="134">
                  <c:v>Wallenried</c:v>
                </c:pt>
                <c:pt idx="135">
                  <c:v>Alterswil</c:v>
                </c:pt>
                <c:pt idx="136">
                  <c:v>Brünisried</c:v>
                </c:pt>
                <c:pt idx="137">
                  <c:v>Düdingen</c:v>
                </c:pt>
                <c:pt idx="138">
                  <c:v>Giffers</c:v>
                </c:pt>
                <c:pt idx="139">
                  <c:v>Bösingen</c:v>
                </c:pt>
                <c:pt idx="140">
                  <c:v>Heitenried</c:v>
                </c:pt>
                <c:pt idx="141">
                  <c:v>Oberschrot</c:v>
                </c:pt>
                <c:pt idx="142">
                  <c:v>Plaffeien</c:v>
                </c:pt>
                <c:pt idx="143">
                  <c:v>Plasselb</c:v>
                </c:pt>
                <c:pt idx="144">
                  <c:v>Rechthalten</c:v>
                </c:pt>
                <c:pt idx="145">
                  <c:v>St. Antoni</c:v>
                </c:pt>
                <c:pt idx="146">
                  <c:v>St. Silvester</c:v>
                </c:pt>
                <c:pt idx="147">
                  <c:v>St. Ursen</c:v>
                </c:pt>
                <c:pt idx="148">
                  <c:v>Schmitten (FR)</c:v>
                </c:pt>
                <c:pt idx="149">
                  <c:v>Tafers</c:v>
                </c:pt>
                <c:pt idx="150">
                  <c:v>Tentlingen</c:v>
                </c:pt>
                <c:pt idx="151">
                  <c:v>Ueberstorf</c:v>
                </c:pt>
                <c:pt idx="152">
                  <c:v>Wünnewil-Flamatt</c:v>
                </c:pt>
                <c:pt idx="153">
                  <c:v>Zumholz</c:v>
                </c:pt>
                <c:pt idx="154">
                  <c:v>Attalens</c:v>
                </c:pt>
                <c:pt idx="155">
                  <c:v>Bossonnens</c:v>
                </c:pt>
                <c:pt idx="156">
                  <c:v>Châtel-Saint-Denis</c:v>
                </c:pt>
                <c:pt idx="157">
                  <c:v>Granges (Veveyse)</c:v>
                </c:pt>
                <c:pt idx="158">
                  <c:v>Remaufens</c:v>
                </c:pt>
                <c:pt idx="159">
                  <c:v>Saint-Martin (FR)</c:v>
                </c:pt>
                <c:pt idx="160">
                  <c:v>Semsales</c:v>
                </c:pt>
                <c:pt idx="161">
                  <c:v>Le Flon</c:v>
                </c:pt>
                <c:pt idx="162">
                  <c:v>La Verrerie</c:v>
                </c:pt>
              </c:strCache>
            </c:strRef>
          </c:cat>
          <c:val>
            <c:numRef>
              <c:f>'ASOC-1 données de base'!$I$8:$I$170</c:f>
              <c:numCache>
                <c:formatCode>0.00</c:formatCode>
                <c:ptCount val="163"/>
                <c:pt idx="0">
                  <c:v>0</c:v>
                </c:pt>
                <c:pt idx="1">
                  <c:v>52.140750147683711</c:v>
                </c:pt>
                <c:pt idx="2">
                  <c:v>73.21852715808879</c:v>
                </c:pt>
                <c:pt idx="3">
                  <c:v>90.334339615029563</c:v>
                </c:pt>
                <c:pt idx="4">
                  <c:v>77.531729207390683</c:v>
                </c:pt>
                <c:pt idx="5">
                  <c:v>89.957187297521486</c:v>
                </c:pt>
                <c:pt idx="6">
                  <c:v>91.456170231198968</c:v>
                </c:pt>
                <c:pt idx="7">
                  <c:v>85.267555334591989</c:v>
                </c:pt>
                <c:pt idx="8">
                  <c:v>104.58803012990836</c:v>
                </c:pt>
                <c:pt idx="9">
                  <c:v>77.434571443090576</c:v>
                </c:pt>
                <c:pt idx="10">
                  <c:v>61.021053407793026</c:v>
                </c:pt>
                <c:pt idx="11">
                  <c:v>83.876260467681789</c:v>
                </c:pt>
                <c:pt idx="12">
                  <c:v>87.640570575886827</c:v>
                </c:pt>
                <c:pt idx="13">
                  <c:v>52.506737307208539</c:v>
                </c:pt>
                <c:pt idx="14">
                  <c:v>79.8560271087226</c:v>
                </c:pt>
                <c:pt idx="15">
                  <c:v>0</c:v>
                </c:pt>
                <c:pt idx="16">
                  <c:v>88.270026941287838</c:v>
                </c:pt>
                <c:pt idx="17">
                  <c:v>80.223661051719077</c:v>
                </c:pt>
                <c:pt idx="18">
                  <c:v>104.63797366060436</c:v>
                </c:pt>
                <c:pt idx="19">
                  <c:v>105.09514263259786</c:v>
                </c:pt>
                <c:pt idx="20">
                  <c:v>0</c:v>
                </c:pt>
                <c:pt idx="21">
                  <c:v>74.240104250574888</c:v>
                </c:pt>
                <c:pt idx="22">
                  <c:v>0</c:v>
                </c:pt>
                <c:pt idx="23">
                  <c:v>78.15736726363906</c:v>
                </c:pt>
                <c:pt idx="24">
                  <c:v>50.792304431014237</c:v>
                </c:pt>
                <c:pt idx="25">
                  <c:v>81.296908756611842</c:v>
                </c:pt>
                <c:pt idx="26">
                  <c:v>83.595509253791874</c:v>
                </c:pt>
                <c:pt idx="27">
                  <c:v>92.261046164955815</c:v>
                </c:pt>
                <c:pt idx="28">
                  <c:v>79.550787179204647</c:v>
                </c:pt>
                <c:pt idx="29">
                  <c:v>93.538751388575221</c:v>
                </c:pt>
                <c:pt idx="30">
                  <c:v>0</c:v>
                </c:pt>
                <c:pt idx="31">
                  <c:v>86.303857913524581</c:v>
                </c:pt>
                <c:pt idx="32">
                  <c:v>0</c:v>
                </c:pt>
                <c:pt idx="33">
                  <c:v>51.310030986165287</c:v>
                </c:pt>
                <c:pt idx="34">
                  <c:v>36.492654485447588</c:v>
                </c:pt>
                <c:pt idx="35">
                  <c:v>0</c:v>
                </c:pt>
                <c:pt idx="36">
                  <c:v>65.172161268520014</c:v>
                </c:pt>
                <c:pt idx="37">
                  <c:v>60.57052429906701</c:v>
                </c:pt>
                <c:pt idx="38">
                  <c:v>74.812414146646788</c:v>
                </c:pt>
                <c:pt idx="39">
                  <c:v>97.558953264228492</c:v>
                </c:pt>
                <c:pt idx="40">
                  <c:v>111.38134266142599</c:v>
                </c:pt>
                <c:pt idx="41">
                  <c:v>84.049563255824026</c:v>
                </c:pt>
                <c:pt idx="42">
                  <c:v>75.587371602857971</c:v>
                </c:pt>
                <c:pt idx="43">
                  <c:v>94.810678646853546</c:v>
                </c:pt>
                <c:pt idx="44">
                  <c:v>102.06207683955945</c:v>
                </c:pt>
                <c:pt idx="45">
                  <c:v>72.240314774961163</c:v>
                </c:pt>
                <c:pt idx="46">
                  <c:v>74.248473772395656</c:v>
                </c:pt>
                <c:pt idx="47">
                  <c:v>78.049064175813669</c:v>
                </c:pt>
                <c:pt idx="48">
                  <c:v>61.457891599371891</c:v>
                </c:pt>
                <c:pt idx="49">
                  <c:v>99.105482439485101</c:v>
                </c:pt>
                <c:pt idx="50">
                  <c:v>89.801160307494015</c:v>
                </c:pt>
                <c:pt idx="51">
                  <c:v>59.105086194822498</c:v>
                </c:pt>
                <c:pt idx="52">
                  <c:v>106.72339470517616</c:v>
                </c:pt>
                <c:pt idx="53">
                  <c:v>107.37008291269277</c:v>
                </c:pt>
                <c:pt idx="54">
                  <c:v>89.756786312000884</c:v>
                </c:pt>
                <c:pt idx="55">
                  <c:v>80.55688586328742</c:v>
                </c:pt>
                <c:pt idx="56">
                  <c:v>70.731980392459434</c:v>
                </c:pt>
                <c:pt idx="57">
                  <c:v>87.249303700288991</c:v>
                </c:pt>
                <c:pt idx="58">
                  <c:v>95.720606692609095</c:v>
                </c:pt>
                <c:pt idx="59">
                  <c:v>102.19504742799157</c:v>
                </c:pt>
                <c:pt idx="60">
                  <c:v>83.866946839361788</c:v>
                </c:pt>
                <c:pt idx="61">
                  <c:v>68.694732007956461</c:v>
                </c:pt>
                <c:pt idx="62">
                  <c:v>78.049064175813669</c:v>
                </c:pt>
                <c:pt idx="63">
                  <c:v>65.919729900290378</c:v>
                </c:pt>
                <c:pt idx="64">
                  <c:v>79.69895789517804</c:v>
                </c:pt>
                <c:pt idx="65">
                  <c:v>83.06260584468906</c:v>
                </c:pt>
                <c:pt idx="66">
                  <c:v>87.534196742568966</c:v>
                </c:pt>
                <c:pt idx="67">
                  <c:v>93.204095104374105</c:v>
                </c:pt>
                <c:pt idx="68">
                  <c:v>66.862095727099046</c:v>
                </c:pt>
                <c:pt idx="69">
                  <c:v>84.929706927765665</c:v>
                </c:pt>
                <c:pt idx="70">
                  <c:v>95.259419823648784</c:v>
                </c:pt>
                <c:pt idx="71">
                  <c:v>83.483560466153193</c:v>
                </c:pt>
                <c:pt idx="72">
                  <c:v>81.185835756913932</c:v>
                </c:pt>
                <c:pt idx="73">
                  <c:v>80.315711736809163</c:v>
                </c:pt>
                <c:pt idx="74">
                  <c:v>70.1836351404082</c:v>
                </c:pt>
                <c:pt idx="75">
                  <c:v>0</c:v>
                </c:pt>
                <c:pt idx="76">
                  <c:v>80.781910924621229</c:v>
                </c:pt>
                <c:pt idx="77">
                  <c:v>87.332555140645894</c:v>
                </c:pt>
                <c:pt idx="78">
                  <c:v>100.97874768150055</c:v>
                </c:pt>
                <c:pt idx="79">
                  <c:v>91.445079029410977</c:v>
                </c:pt>
                <c:pt idx="80">
                  <c:v>0</c:v>
                </c:pt>
                <c:pt idx="81">
                  <c:v>68.669815511711249</c:v>
                </c:pt>
                <c:pt idx="82">
                  <c:v>97.928018774229159</c:v>
                </c:pt>
                <c:pt idx="83">
                  <c:v>0</c:v>
                </c:pt>
                <c:pt idx="84">
                  <c:v>101.81899903155112</c:v>
                </c:pt>
                <c:pt idx="85">
                  <c:v>94.946972359798735</c:v>
                </c:pt>
                <c:pt idx="86">
                  <c:v>109.56345496899684</c:v>
                </c:pt>
                <c:pt idx="87">
                  <c:v>72.589070792687778</c:v>
                </c:pt>
                <c:pt idx="88">
                  <c:v>114.36072006560394</c:v>
                </c:pt>
                <c:pt idx="89">
                  <c:v>103.43168408993301</c:v>
                </c:pt>
                <c:pt idx="90">
                  <c:v>108.90748326802662</c:v>
                </c:pt>
                <c:pt idx="91">
                  <c:v>92.044085150428558</c:v>
                </c:pt>
                <c:pt idx="92">
                  <c:v>109.94630955924336</c:v>
                </c:pt>
                <c:pt idx="93">
                  <c:v>84.065849706820131</c:v>
                </c:pt>
                <c:pt idx="94">
                  <c:v>82.571039834211305</c:v>
                </c:pt>
                <c:pt idx="95">
                  <c:v>55.644911847671018</c:v>
                </c:pt>
                <c:pt idx="96">
                  <c:v>0</c:v>
                </c:pt>
                <c:pt idx="97">
                  <c:v>72.775999270657849</c:v>
                </c:pt>
                <c:pt idx="98">
                  <c:v>89.278255091265194</c:v>
                </c:pt>
                <c:pt idx="99">
                  <c:v>93.365329966345286</c:v>
                </c:pt>
                <c:pt idx="100">
                  <c:v>98.100495646812576</c:v>
                </c:pt>
                <c:pt idx="101">
                  <c:v>94.270002427975015</c:v>
                </c:pt>
                <c:pt idx="102">
                  <c:v>94.516963771702834</c:v>
                </c:pt>
                <c:pt idx="103">
                  <c:v>95.728108756630917</c:v>
                </c:pt>
                <c:pt idx="104">
                  <c:v>113.32032530946785</c:v>
                </c:pt>
                <c:pt idx="105">
                  <c:v>0</c:v>
                </c:pt>
                <c:pt idx="106">
                  <c:v>109.99847214299778</c:v>
                </c:pt>
                <c:pt idx="107">
                  <c:v>115.14462198252676</c:v>
                </c:pt>
                <c:pt idx="108">
                  <c:v>78.59405833342953</c:v>
                </c:pt>
                <c:pt idx="109">
                  <c:v>84.950778956682896</c:v>
                </c:pt>
                <c:pt idx="110">
                  <c:v>78.589246739327152</c:v>
                </c:pt>
                <c:pt idx="111">
                  <c:v>98.523979109608106</c:v>
                </c:pt>
                <c:pt idx="112">
                  <c:v>79.043805611660645</c:v>
                </c:pt>
                <c:pt idx="113">
                  <c:v>102.0441864572805</c:v>
                </c:pt>
                <c:pt idx="114">
                  <c:v>96.239305218929289</c:v>
                </c:pt>
                <c:pt idx="115">
                  <c:v>70.332239478082784</c:v>
                </c:pt>
                <c:pt idx="116">
                  <c:v>78.630179313361154</c:v>
                </c:pt>
                <c:pt idx="117">
                  <c:v>57.00137773990005</c:v>
                </c:pt>
                <c:pt idx="118">
                  <c:v>0</c:v>
                </c:pt>
                <c:pt idx="119">
                  <c:v>87.801619947691051</c:v>
                </c:pt>
                <c:pt idx="120">
                  <c:v>0</c:v>
                </c:pt>
                <c:pt idx="121">
                  <c:v>98.412252976571963</c:v>
                </c:pt>
                <c:pt idx="122">
                  <c:v>41.169624290172194</c:v>
                </c:pt>
                <c:pt idx="123">
                  <c:v>67.13184732143435</c:v>
                </c:pt>
                <c:pt idx="124">
                  <c:v>0</c:v>
                </c:pt>
                <c:pt idx="125">
                  <c:v>84.779784182991335</c:v>
                </c:pt>
                <c:pt idx="126">
                  <c:v>78.928116877203053</c:v>
                </c:pt>
                <c:pt idx="127">
                  <c:v>105.49736050146583</c:v>
                </c:pt>
                <c:pt idx="128">
                  <c:v>0</c:v>
                </c:pt>
                <c:pt idx="129">
                  <c:v>59.441104104207909</c:v>
                </c:pt>
                <c:pt idx="130">
                  <c:v>105.59848658825712</c:v>
                </c:pt>
                <c:pt idx="131">
                  <c:v>75.684538239637718</c:v>
                </c:pt>
                <c:pt idx="132">
                  <c:v>66.55823790260898</c:v>
                </c:pt>
                <c:pt idx="133">
                  <c:v>77.177589460470017</c:v>
                </c:pt>
                <c:pt idx="134">
                  <c:v>61.856338082935657</c:v>
                </c:pt>
                <c:pt idx="135">
                  <c:v>59.987617494386278</c:v>
                </c:pt>
                <c:pt idx="136">
                  <c:v>63.072485884173176</c:v>
                </c:pt>
                <c:pt idx="137">
                  <c:v>102.49568446550172</c:v>
                </c:pt>
                <c:pt idx="138">
                  <c:v>89.675165862223849</c:v>
                </c:pt>
                <c:pt idx="139">
                  <c:v>91.704377002231581</c:v>
                </c:pt>
                <c:pt idx="140">
                  <c:v>65.203677564466318</c:v>
                </c:pt>
                <c:pt idx="141">
                  <c:v>83.997702562331767</c:v>
                </c:pt>
                <c:pt idx="142">
                  <c:v>104.36822206626906</c:v>
                </c:pt>
                <c:pt idx="143">
                  <c:v>104.90695414916749</c:v>
                </c:pt>
                <c:pt idx="144">
                  <c:v>80.233684003244903</c:v>
                </c:pt>
                <c:pt idx="145">
                  <c:v>76.072553190992082</c:v>
                </c:pt>
                <c:pt idx="146">
                  <c:v>91.101303130208592</c:v>
                </c:pt>
                <c:pt idx="147">
                  <c:v>97.637915984313153</c:v>
                </c:pt>
                <c:pt idx="148">
                  <c:v>101.22911421298228</c:v>
                </c:pt>
                <c:pt idx="149">
                  <c:v>91.620323422087068</c:v>
                </c:pt>
                <c:pt idx="150">
                  <c:v>101.37894143414381</c:v>
                </c:pt>
                <c:pt idx="151">
                  <c:v>69.807414579045997</c:v>
                </c:pt>
                <c:pt idx="152">
                  <c:v>104.62182287957336</c:v>
                </c:pt>
                <c:pt idx="153">
                  <c:v>87.796232347093977</c:v>
                </c:pt>
                <c:pt idx="154">
                  <c:v>81.402759496434101</c:v>
                </c:pt>
                <c:pt idx="155">
                  <c:v>98.069558130945538</c:v>
                </c:pt>
                <c:pt idx="156">
                  <c:v>97.781587942198954</c:v>
                </c:pt>
                <c:pt idx="157">
                  <c:v>64.0707456154841</c:v>
                </c:pt>
                <c:pt idx="158">
                  <c:v>84.007072454211837</c:v>
                </c:pt>
                <c:pt idx="159">
                  <c:v>71.869902309298482</c:v>
                </c:pt>
                <c:pt idx="160">
                  <c:v>86.190718045615682</c:v>
                </c:pt>
                <c:pt idx="161">
                  <c:v>84.110408995776623</c:v>
                </c:pt>
                <c:pt idx="162">
                  <c:v>82.482349750955862</c:v>
                </c:pt>
              </c:numCache>
            </c:numRef>
          </c:val>
          <c:smooth val="0"/>
        </c:ser>
        <c:ser>
          <c:idx val="1"/>
          <c:order val="1"/>
          <c:tx>
            <c:v>indice ln DPOP 2013</c:v>
          </c:tx>
          <c:marker>
            <c:symbol val="square"/>
            <c:size val="3"/>
          </c:marker>
          <c:cat>
            <c:strRef>
              <c:f>'ASOC-1 données de base'!$B$8:$B$170</c:f>
              <c:strCache>
                <c:ptCount val="163"/>
                <c:pt idx="0">
                  <c:v>Bussy (FR)</c:v>
                </c:pt>
                <c:pt idx="1">
                  <c:v>Châbles</c:v>
                </c:pt>
                <c:pt idx="2">
                  <c:v>Châtillon (FR)</c:v>
                </c:pt>
                <c:pt idx="3">
                  <c:v>Cheiry</c:v>
                </c:pt>
                <c:pt idx="4">
                  <c:v>Cheyres</c:v>
                </c:pt>
                <c:pt idx="5">
                  <c:v>Cugy (FR)</c:v>
                </c:pt>
                <c:pt idx="6">
                  <c:v>Domdidier</c:v>
                </c:pt>
                <c:pt idx="7">
                  <c:v>Dompierre (FR)</c:v>
                </c:pt>
                <c:pt idx="8">
                  <c:v>Estavayer-le-Lac</c:v>
                </c:pt>
                <c:pt idx="9">
                  <c:v>Fétigny</c:v>
                </c:pt>
                <c:pt idx="10">
                  <c:v>Gletterens</c:v>
                </c:pt>
                <c:pt idx="11">
                  <c:v>Léchelles</c:v>
                </c:pt>
                <c:pt idx="12">
                  <c:v>Lully (FR)</c:v>
                </c:pt>
                <c:pt idx="13">
                  <c:v>Ménières</c:v>
                </c:pt>
                <c:pt idx="14">
                  <c:v>Montagny (FR)</c:v>
                </c:pt>
                <c:pt idx="15">
                  <c:v>Morens (FR)</c:v>
                </c:pt>
                <c:pt idx="16">
                  <c:v>Murist</c:v>
                </c:pt>
                <c:pt idx="17">
                  <c:v>Nuvilly</c:v>
                </c:pt>
                <c:pt idx="18">
                  <c:v>Prévondavaux</c:v>
                </c:pt>
                <c:pt idx="19">
                  <c:v>Rueyres-les-Prés</c:v>
                </c:pt>
                <c:pt idx="20">
                  <c:v>Russy</c:v>
                </c:pt>
                <c:pt idx="21">
                  <c:v>Saint-Aubin (FR)</c:v>
                </c:pt>
                <c:pt idx="22">
                  <c:v>Sévaz</c:v>
                </c:pt>
                <c:pt idx="23">
                  <c:v>Surpierre</c:v>
                </c:pt>
                <c:pt idx="24">
                  <c:v>Vallon</c:v>
                </c:pt>
                <c:pt idx="25">
                  <c:v>Villeneuve (FR)</c:v>
                </c:pt>
                <c:pt idx="26">
                  <c:v>Vuissens</c:v>
                </c:pt>
                <c:pt idx="27">
                  <c:v>Les Montets</c:v>
                </c:pt>
                <c:pt idx="28">
                  <c:v>Delley-Portalban</c:v>
                </c:pt>
                <c:pt idx="29">
                  <c:v>Vernay</c:v>
                </c:pt>
                <c:pt idx="30">
                  <c:v>Auboranges</c:v>
                </c:pt>
                <c:pt idx="31">
                  <c:v>Billens-Hennens</c:v>
                </c:pt>
                <c:pt idx="32">
                  <c:v>Chapelle (Glâne)</c:v>
                </c:pt>
                <c:pt idx="33">
                  <c:v>Le Châtelard</c:v>
                </c:pt>
                <c:pt idx="34">
                  <c:v>Châtonnaye</c:v>
                </c:pt>
                <c:pt idx="35">
                  <c:v>Ecublens (FR)</c:v>
                </c:pt>
                <c:pt idx="36">
                  <c:v>Grangettes</c:v>
                </c:pt>
                <c:pt idx="37">
                  <c:v>Massonnens</c:v>
                </c:pt>
                <c:pt idx="38">
                  <c:v>Mézières (FR)</c:v>
                </c:pt>
                <c:pt idx="39">
                  <c:v>Montet (Glâne)</c:v>
                </c:pt>
                <c:pt idx="40">
                  <c:v>Romont (FR)</c:v>
                </c:pt>
                <c:pt idx="41">
                  <c:v>Rue</c:v>
                </c:pt>
                <c:pt idx="42">
                  <c:v>Siviriez</c:v>
                </c:pt>
                <c:pt idx="43">
                  <c:v>Ursy</c:v>
                </c:pt>
                <c:pt idx="44">
                  <c:v>Villaz-Saint-Pierre</c:v>
                </c:pt>
                <c:pt idx="45">
                  <c:v>Vuisternens-devant-Romont</c:v>
                </c:pt>
                <c:pt idx="46">
                  <c:v>Villorsonnens</c:v>
                </c:pt>
                <c:pt idx="47">
                  <c:v>Torny</c:v>
                </c:pt>
                <c:pt idx="48">
                  <c:v>La Folliaz</c:v>
                </c:pt>
                <c:pt idx="49">
                  <c:v>Haut-Intyamon</c:v>
                </c:pt>
                <c:pt idx="50">
                  <c:v>Pont-en-Ogoz</c:v>
                </c:pt>
                <c:pt idx="51">
                  <c:v>Botterens</c:v>
                </c:pt>
                <c:pt idx="52">
                  <c:v>Broc</c:v>
                </c:pt>
                <c:pt idx="53">
                  <c:v>Bulle</c:v>
                </c:pt>
                <c:pt idx="54">
                  <c:v>Châtel-sur-Montsalvens</c:v>
                </c:pt>
                <c:pt idx="55">
                  <c:v>Corbières</c:v>
                </c:pt>
                <c:pt idx="56">
                  <c:v>Crésuz</c:v>
                </c:pt>
                <c:pt idx="57">
                  <c:v>Echarlens</c:v>
                </c:pt>
                <c:pt idx="58">
                  <c:v>Grandvillard</c:v>
                </c:pt>
                <c:pt idx="59">
                  <c:v>Gruyères</c:v>
                </c:pt>
                <c:pt idx="60">
                  <c:v>Hauteville</c:v>
                </c:pt>
                <c:pt idx="61">
                  <c:v>Jaun</c:v>
                </c:pt>
                <c:pt idx="62">
                  <c:v>Marsens</c:v>
                </c:pt>
                <c:pt idx="63">
                  <c:v>Morlon</c:v>
                </c:pt>
                <c:pt idx="64">
                  <c:v>Le Pâquier (FR)</c:v>
                </c:pt>
                <c:pt idx="65">
                  <c:v>Pont-la-Ville</c:v>
                </c:pt>
                <c:pt idx="66">
                  <c:v>Riaz</c:v>
                </c:pt>
                <c:pt idx="67">
                  <c:v>La Roche</c:v>
                </c:pt>
                <c:pt idx="68">
                  <c:v>Sâles</c:v>
                </c:pt>
                <c:pt idx="69">
                  <c:v>Sorens</c:v>
                </c:pt>
                <c:pt idx="70">
                  <c:v>Vaulruz</c:v>
                </c:pt>
                <c:pt idx="71">
                  <c:v>Vuadens</c:v>
                </c:pt>
                <c:pt idx="72">
                  <c:v>Bas-Intyamon</c:v>
                </c:pt>
                <c:pt idx="73">
                  <c:v>Val-de-Charmey</c:v>
                </c:pt>
                <c:pt idx="74">
                  <c:v>Arconciel</c:v>
                </c:pt>
                <c:pt idx="75">
                  <c:v>Autafond</c:v>
                </c:pt>
                <c:pt idx="76">
                  <c:v>Autigny</c:v>
                </c:pt>
                <c:pt idx="77">
                  <c:v>Avry</c:v>
                </c:pt>
                <c:pt idx="78">
                  <c:v>Belfaux</c:v>
                </c:pt>
                <c:pt idx="79">
                  <c:v>Chénens</c:v>
                </c:pt>
                <c:pt idx="80">
                  <c:v>Chésopelloz</c:v>
                </c:pt>
                <c:pt idx="81">
                  <c:v>Corminboeuf</c:v>
                </c:pt>
                <c:pt idx="82">
                  <c:v>Corpataux-Magnedens</c:v>
                </c:pt>
                <c:pt idx="83">
                  <c:v>Corserey</c:v>
                </c:pt>
                <c:pt idx="84">
                  <c:v>Cottens (FR)</c:v>
                </c:pt>
                <c:pt idx="85">
                  <c:v>Ependes (FR)</c:v>
                </c:pt>
                <c:pt idx="86">
                  <c:v>Farvagny</c:v>
                </c:pt>
                <c:pt idx="87">
                  <c:v>Ferpicloz</c:v>
                </c:pt>
                <c:pt idx="88">
                  <c:v>Fribourg</c:v>
                </c:pt>
                <c:pt idx="89">
                  <c:v>Givisiez</c:v>
                </c:pt>
                <c:pt idx="90">
                  <c:v>Granges-Paccot</c:v>
                </c:pt>
                <c:pt idx="91">
                  <c:v>Grolley</c:v>
                </c:pt>
                <c:pt idx="92">
                  <c:v>Marly</c:v>
                </c:pt>
                <c:pt idx="93">
                  <c:v>Matran</c:v>
                </c:pt>
                <c:pt idx="94">
                  <c:v>Neyruz (FR)</c:v>
                </c:pt>
                <c:pt idx="95">
                  <c:v>Noréaz</c:v>
                </c:pt>
                <c:pt idx="96">
                  <c:v>Pierrafortscha</c:v>
                </c:pt>
                <c:pt idx="97">
                  <c:v>Ponthaux</c:v>
                </c:pt>
                <c:pt idx="98">
                  <c:v>Le Mouret</c:v>
                </c:pt>
                <c:pt idx="99">
                  <c:v>Prez-vers-Noréaz</c:v>
                </c:pt>
                <c:pt idx="100">
                  <c:v>Rossens (FR)</c:v>
                </c:pt>
                <c:pt idx="101">
                  <c:v>Le Glèbe</c:v>
                </c:pt>
                <c:pt idx="102">
                  <c:v>Senèdes</c:v>
                </c:pt>
                <c:pt idx="103">
                  <c:v>Treyvaux</c:v>
                </c:pt>
                <c:pt idx="104">
                  <c:v>Villars-sur-Glâne</c:v>
                </c:pt>
                <c:pt idx="105">
                  <c:v>Villarsel-sur-Marly</c:v>
                </c:pt>
                <c:pt idx="106">
                  <c:v>Vuisternens-en-Ogoz</c:v>
                </c:pt>
                <c:pt idx="107">
                  <c:v>Hauterive (FR)</c:v>
                </c:pt>
                <c:pt idx="108">
                  <c:v>La Brillaz</c:v>
                </c:pt>
                <c:pt idx="109">
                  <c:v>La Sonnaz</c:v>
                </c:pt>
                <c:pt idx="110">
                  <c:v>Barberêche</c:v>
                </c:pt>
                <c:pt idx="111">
                  <c:v>Courgevaux</c:v>
                </c:pt>
                <c:pt idx="112">
                  <c:v>Courlevon</c:v>
                </c:pt>
                <c:pt idx="113">
                  <c:v>Courtepin</c:v>
                </c:pt>
                <c:pt idx="114">
                  <c:v>Cressier (FR)</c:v>
                </c:pt>
                <c:pt idx="115">
                  <c:v>Fräschels</c:v>
                </c:pt>
                <c:pt idx="116">
                  <c:v>Galmiz</c:v>
                </c:pt>
                <c:pt idx="117">
                  <c:v>Gempenach</c:v>
                </c:pt>
                <c:pt idx="118">
                  <c:v>Greng</c:v>
                </c:pt>
                <c:pt idx="119">
                  <c:v>Gurmels</c:v>
                </c:pt>
                <c:pt idx="120">
                  <c:v>Jeuss</c:v>
                </c:pt>
                <c:pt idx="121">
                  <c:v>Kerzers</c:v>
                </c:pt>
                <c:pt idx="122">
                  <c:v>Kleinbösingen</c:v>
                </c:pt>
                <c:pt idx="123">
                  <c:v>Lurtigen</c:v>
                </c:pt>
                <c:pt idx="124">
                  <c:v>Meyriez</c:v>
                </c:pt>
                <c:pt idx="125">
                  <c:v>Misery-Courtion</c:v>
                </c:pt>
                <c:pt idx="126">
                  <c:v>Muntelier</c:v>
                </c:pt>
                <c:pt idx="127">
                  <c:v>Murten</c:v>
                </c:pt>
                <c:pt idx="128">
                  <c:v>Ried bei Kerzers</c:v>
                </c:pt>
                <c:pt idx="129">
                  <c:v>Salvenach</c:v>
                </c:pt>
                <c:pt idx="130">
                  <c:v>Ulmiz</c:v>
                </c:pt>
                <c:pt idx="131">
                  <c:v>Villarepos</c:v>
                </c:pt>
                <c:pt idx="132">
                  <c:v>Bas-Vully</c:v>
                </c:pt>
                <c:pt idx="133">
                  <c:v>Haut-Vully</c:v>
                </c:pt>
                <c:pt idx="134">
                  <c:v>Wallenried</c:v>
                </c:pt>
                <c:pt idx="135">
                  <c:v>Alterswil</c:v>
                </c:pt>
                <c:pt idx="136">
                  <c:v>Brünisried</c:v>
                </c:pt>
                <c:pt idx="137">
                  <c:v>Düdingen</c:v>
                </c:pt>
                <c:pt idx="138">
                  <c:v>Giffers</c:v>
                </c:pt>
                <c:pt idx="139">
                  <c:v>Bösingen</c:v>
                </c:pt>
                <c:pt idx="140">
                  <c:v>Heitenried</c:v>
                </c:pt>
                <c:pt idx="141">
                  <c:v>Oberschrot</c:v>
                </c:pt>
                <c:pt idx="142">
                  <c:v>Plaffeien</c:v>
                </c:pt>
                <c:pt idx="143">
                  <c:v>Plasselb</c:v>
                </c:pt>
                <c:pt idx="144">
                  <c:v>Rechthalten</c:v>
                </c:pt>
                <c:pt idx="145">
                  <c:v>St. Antoni</c:v>
                </c:pt>
                <c:pt idx="146">
                  <c:v>St. Silvester</c:v>
                </c:pt>
                <c:pt idx="147">
                  <c:v>St. Ursen</c:v>
                </c:pt>
                <c:pt idx="148">
                  <c:v>Schmitten (FR)</c:v>
                </c:pt>
                <c:pt idx="149">
                  <c:v>Tafers</c:v>
                </c:pt>
                <c:pt idx="150">
                  <c:v>Tentlingen</c:v>
                </c:pt>
                <c:pt idx="151">
                  <c:v>Ueberstorf</c:v>
                </c:pt>
                <c:pt idx="152">
                  <c:v>Wünnewil-Flamatt</c:v>
                </c:pt>
                <c:pt idx="153">
                  <c:v>Zumholz</c:v>
                </c:pt>
                <c:pt idx="154">
                  <c:v>Attalens</c:v>
                </c:pt>
                <c:pt idx="155">
                  <c:v>Bossonnens</c:v>
                </c:pt>
                <c:pt idx="156">
                  <c:v>Châtel-Saint-Denis</c:v>
                </c:pt>
                <c:pt idx="157">
                  <c:v>Granges (Veveyse)</c:v>
                </c:pt>
                <c:pt idx="158">
                  <c:v>Remaufens</c:v>
                </c:pt>
                <c:pt idx="159">
                  <c:v>Saint-Martin (FR)</c:v>
                </c:pt>
                <c:pt idx="160">
                  <c:v>Semsales</c:v>
                </c:pt>
                <c:pt idx="161">
                  <c:v>Le Flon</c:v>
                </c:pt>
                <c:pt idx="162">
                  <c:v>La Verrerie</c:v>
                </c:pt>
              </c:strCache>
            </c:strRef>
          </c:cat>
          <c:val>
            <c:numRef>
              <c:f>'ASOC-1 données de base'!$J$8:$J$170</c:f>
              <c:numCache>
                <c:formatCode>0.00</c:formatCode>
                <c:ptCount val="163"/>
                <c:pt idx="0">
                  <c:v>90.211921386451394</c:v>
                </c:pt>
                <c:pt idx="1">
                  <c:v>95.859989232513612</c:v>
                </c:pt>
                <c:pt idx="2">
                  <c:v>109.81548154535031</c:v>
                </c:pt>
                <c:pt idx="3">
                  <c:v>77.433228021745876</c:v>
                </c:pt>
                <c:pt idx="4">
                  <c:v>106.16875423145839</c:v>
                </c:pt>
                <c:pt idx="5">
                  <c:v>96.070635789434178</c:v>
                </c:pt>
                <c:pt idx="6">
                  <c:v>110.74624962550146</c:v>
                </c:pt>
                <c:pt idx="7">
                  <c:v>102.23439858734866</c:v>
                </c:pt>
                <c:pt idx="8">
                  <c:v>124.76002774938489</c:v>
                </c:pt>
                <c:pt idx="9">
                  <c:v>102.90152665002084</c:v>
                </c:pt>
                <c:pt idx="10">
                  <c:v>110.0030761216168</c:v>
                </c:pt>
                <c:pt idx="11">
                  <c:v>82.79803656580026</c:v>
                </c:pt>
                <c:pt idx="12">
                  <c:v>100.38936488440255</c:v>
                </c:pt>
                <c:pt idx="13">
                  <c:v>83.846640873815517</c:v>
                </c:pt>
                <c:pt idx="14">
                  <c:v>92.352121585033515</c:v>
                </c:pt>
                <c:pt idx="15">
                  <c:v>76.41398580046932</c:v>
                </c:pt>
                <c:pt idx="16">
                  <c:v>82.332669563034685</c:v>
                </c:pt>
                <c:pt idx="17">
                  <c:v>87.774960328602532</c:v>
                </c:pt>
                <c:pt idx="18">
                  <c:v>68.003971519545388</c:v>
                </c:pt>
                <c:pt idx="19">
                  <c:v>90.988853137305341</c:v>
                </c:pt>
                <c:pt idx="20">
                  <c:v>78.751582457426522</c:v>
                </c:pt>
                <c:pt idx="21">
                  <c:v>100.9524856970679</c:v>
                </c:pt>
                <c:pt idx="22">
                  <c:v>88.34618092907759</c:v>
                </c:pt>
                <c:pt idx="23">
                  <c:v>80.439455761238662</c:v>
                </c:pt>
                <c:pt idx="24">
                  <c:v>89.584596470036345</c:v>
                </c:pt>
                <c:pt idx="25">
                  <c:v>89.014857699442231</c:v>
                </c:pt>
                <c:pt idx="26">
                  <c:v>72.790477473208554</c:v>
                </c:pt>
                <c:pt idx="27">
                  <c:v>93.230200400124275</c:v>
                </c:pt>
                <c:pt idx="28">
                  <c:v>94.466778788804575</c:v>
                </c:pt>
                <c:pt idx="29">
                  <c:v>92.85823985016404</c:v>
                </c:pt>
                <c:pt idx="30">
                  <c:v>94.791110722216786</c:v>
                </c:pt>
                <c:pt idx="31">
                  <c:v>93.983418556004622</c:v>
                </c:pt>
                <c:pt idx="32">
                  <c:v>92.93589571295206</c:v>
                </c:pt>
                <c:pt idx="33">
                  <c:v>74.599819095475837</c:v>
                </c:pt>
                <c:pt idx="34">
                  <c:v>90.960008021800647</c:v>
                </c:pt>
                <c:pt idx="35">
                  <c:v>79.906978673869602</c:v>
                </c:pt>
                <c:pt idx="36">
                  <c:v>78.055609357283558</c:v>
                </c:pt>
                <c:pt idx="37">
                  <c:v>90.569123864992207</c:v>
                </c:pt>
                <c:pt idx="38">
                  <c:v>90.33863322628487</c:v>
                </c:pt>
                <c:pt idx="39">
                  <c:v>99.339972546552687</c:v>
                </c:pt>
                <c:pt idx="40">
                  <c:v>116.97931416862764</c:v>
                </c:pt>
                <c:pt idx="41">
                  <c:v>92.301959331435967</c:v>
                </c:pt>
                <c:pt idx="42">
                  <c:v>89.479489219434612</c:v>
                </c:pt>
                <c:pt idx="43">
                  <c:v>99.405051903565749</c:v>
                </c:pt>
                <c:pt idx="44">
                  <c:v>102.38453456344341</c:v>
                </c:pt>
                <c:pt idx="45">
                  <c:v>85.692179366829151</c:v>
                </c:pt>
                <c:pt idx="46">
                  <c:v>84.613276454211686</c:v>
                </c:pt>
                <c:pt idx="47">
                  <c:v>84.970139596828091</c:v>
                </c:pt>
                <c:pt idx="48">
                  <c:v>86.953408043629452</c:v>
                </c:pt>
                <c:pt idx="49">
                  <c:v>60.747909194320663</c:v>
                </c:pt>
                <c:pt idx="50">
                  <c:v>98.227169436968694</c:v>
                </c:pt>
                <c:pt idx="51">
                  <c:v>92.684896528458637</c:v>
                </c:pt>
                <c:pt idx="52">
                  <c:v>105.91536412080865</c:v>
                </c:pt>
                <c:pt idx="53">
                  <c:v>129.35213884723419</c:v>
                </c:pt>
                <c:pt idx="54">
                  <c:v>92.533609617191786</c:v>
                </c:pt>
                <c:pt idx="55">
                  <c:v>83.943212807644571</c:v>
                </c:pt>
                <c:pt idx="56">
                  <c:v>99.819651733881116</c:v>
                </c:pt>
                <c:pt idx="57">
                  <c:v>98.069886224057626</c:v>
                </c:pt>
                <c:pt idx="58">
                  <c:v>66.064386427495961</c:v>
                </c:pt>
                <c:pt idx="59">
                  <c:v>81.964405091695554</c:v>
                </c:pt>
                <c:pt idx="60">
                  <c:v>76.692748129744857</c:v>
                </c:pt>
                <c:pt idx="61">
                  <c:v>47.743497039789474</c:v>
                </c:pt>
                <c:pt idx="62">
                  <c:v>103.29179469881538</c:v>
                </c:pt>
                <c:pt idx="63">
                  <c:v>104.36604235902477</c:v>
                </c:pt>
                <c:pt idx="64">
                  <c:v>105.25697676969779</c:v>
                </c:pt>
                <c:pt idx="65">
                  <c:v>94.357349682405328</c:v>
                </c:pt>
                <c:pt idx="66">
                  <c:v>108.33572852006887</c:v>
                </c:pt>
                <c:pt idx="67">
                  <c:v>79.181316139942894</c:v>
                </c:pt>
                <c:pt idx="68">
                  <c:v>83.091757877852373</c:v>
                </c:pt>
                <c:pt idx="69">
                  <c:v>91.189318713268662</c:v>
                </c:pt>
                <c:pt idx="70">
                  <c:v>88.434975925660225</c:v>
                </c:pt>
                <c:pt idx="71">
                  <c:v>102.22290465428637</c:v>
                </c:pt>
                <c:pt idx="72">
                  <c:v>68.848119911692734</c:v>
                </c:pt>
                <c:pt idx="73">
                  <c:v>58.218776175497787</c:v>
                </c:pt>
                <c:pt idx="74">
                  <c:v>92.525794545284427</c:v>
                </c:pt>
                <c:pt idx="75">
                  <c:v>64.623044489351955</c:v>
                </c:pt>
                <c:pt idx="76">
                  <c:v>91.995558918479162</c:v>
                </c:pt>
                <c:pt idx="77">
                  <c:v>110.01745152671307</c:v>
                </c:pt>
                <c:pt idx="78">
                  <c:v>117.21976253674511</c:v>
                </c:pt>
                <c:pt idx="79">
                  <c:v>99.082344456533946</c:v>
                </c:pt>
                <c:pt idx="80">
                  <c:v>84.174209637134794</c:v>
                </c:pt>
                <c:pt idx="81">
                  <c:v>113.86215357278715</c:v>
                </c:pt>
                <c:pt idx="82">
                  <c:v>108.34382264541136</c:v>
                </c:pt>
                <c:pt idx="83">
                  <c:v>90.365308077031443</c:v>
                </c:pt>
                <c:pt idx="84">
                  <c:v>108.03504965551002</c:v>
                </c:pt>
                <c:pt idx="85">
                  <c:v>100.8301317688382</c:v>
                </c:pt>
                <c:pt idx="86">
                  <c:v>102.67287219089836</c:v>
                </c:pt>
                <c:pt idx="87">
                  <c:v>107.25742081338507</c:v>
                </c:pt>
                <c:pt idx="88">
                  <c:v>159.290072935534</c:v>
                </c:pt>
                <c:pt idx="89">
                  <c:v>130.13456520034609</c:v>
                </c:pt>
                <c:pt idx="90">
                  <c:v>128.79209080163085</c:v>
                </c:pt>
                <c:pt idx="91">
                  <c:v>112.07113804036214</c:v>
                </c:pt>
                <c:pt idx="92">
                  <c:v>132.43802357035372</c:v>
                </c:pt>
                <c:pt idx="93">
                  <c:v>120.14011073866826</c:v>
                </c:pt>
                <c:pt idx="94">
                  <c:v>115.90332182749108</c:v>
                </c:pt>
                <c:pt idx="95">
                  <c:v>85.896007464257039</c:v>
                </c:pt>
                <c:pt idx="96">
                  <c:v>64.713229408242938</c:v>
                </c:pt>
                <c:pt idx="97">
                  <c:v>91.036759452433429</c:v>
                </c:pt>
                <c:pt idx="98">
                  <c:v>97.462474333538395</c:v>
                </c:pt>
                <c:pt idx="99">
                  <c:v>98.151385611618593</c:v>
                </c:pt>
                <c:pt idx="100">
                  <c:v>105.15364625725205</c:v>
                </c:pt>
                <c:pt idx="101">
                  <c:v>91.352119960011947</c:v>
                </c:pt>
                <c:pt idx="102">
                  <c:v>108.9535914759779</c:v>
                </c:pt>
                <c:pt idx="103">
                  <c:v>92.523051656860474</c:v>
                </c:pt>
                <c:pt idx="104">
                  <c:v>147.0145554222407</c:v>
                </c:pt>
                <c:pt idx="105">
                  <c:v>79.017372207664181</c:v>
                </c:pt>
                <c:pt idx="106">
                  <c:v>96.64656012046315</c:v>
                </c:pt>
                <c:pt idx="107">
                  <c:v>100.9917412967545</c:v>
                </c:pt>
                <c:pt idx="108">
                  <c:v>98.647106227824295</c:v>
                </c:pt>
                <c:pt idx="109">
                  <c:v>96.325548177981119</c:v>
                </c:pt>
                <c:pt idx="110">
                  <c:v>80.500529313262277</c:v>
                </c:pt>
                <c:pt idx="111">
                  <c:v>114.51940447421913</c:v>
                </c:pt>
                <c:pt idx="112">
                  <c:v>87.24699601632031</c:v>
                </c:pt>
                <c:pt idx="113">
                  <c:v>129.78101063119215</c:v>
                </c:pt>
                <c:pt idx="114">
                  <c:v>101.52639661640322</c:v>
                </c:pt>
                <c:pt idx="115">
                  <c:v>95.692616780096756</c:v>
                </c:pt>
                <c:pt idx="116">
                  <c:v>81.229944812190482</c:v>
                </c:pt>
                <c:pt idx="117">
                  <c:v>98.311417011410001</c:v>
                </c:pt>
                <c:pt idx="118">
                  <c:v>99.348361108668655</c:v>
                </c:pt>
                <c:pt idx="119">
                  <c:v>104.16563001462471</c:v>
                </c:pt>
                <c:pt idx="120">
                  <c:v>104.69110575910233</c:v>
                </c:pt>
                <c:pt idx="121">
                  <c:v>113.90454838067087</c:v>
                </c:pt>
                <c:pt idx="122">
                  <c:v>101.0485511272454</c:v>
                </c:pt>
                <c:pt idx="123">
                  <c:v>83.202712698218534</c:v>
                </c:pt>
                <c:pt idx="124">
                  <c:v>141.73147098308584</c:v>
                </c:pt>
                <c:pt idx="125">
                  <c:v>95.340863170302001</c:v>
                </c:pt>
                <c:pt idx="126">
                  <c:v>128.9696201712307</c:v>
                </c:pt>
                <c:pt idx="127">
                  <c:v>117.84818850820744</c:v>
                </c:pt>
                <c:pt idx="128">
                  <c:v>94.763417077314955</c:v>
                </c:pt>
                <c:pt idx="129">
                  <c:v>93.650303686343506</c:v>
                </c:pt>
                <c:pt idx="130">
                  <c:v>94.414408032860521</c:v>
                </c:pt>
                <c:pt idx="131">
                  <c:v>92.611813855655186</c:v>
                </c:pt>
                <c:pt idx="132">
                  <c:v>101.71299356751433</c:v>
                </c:pt>
                <c:pt idx="133">
                  <c:v>98.983497317330247</c:v>
                </c:pt>
                <c:pt idx="134">
                  <c:v>91.177902662934699</c:v>
                </c:pt>
                <c:pt idx="135">
                  <c:v>92.073530284358057</c:v>
                </c:pt>
                <c:pt idx="136">
                  <c:v>101.23776643544839</c:v>
                </c:pt>
                <c:pt idx="137">
                  <c:v>106.57783363601079</c:v>
                </c:pt>
                <c:pt idx="138">
                  <c:v>107.69310862441459</c:v>
                </c:pt>
                <c:pt idx="139">
                  <c:v>103.95390541485176</c:v>
                </c:pt>
                <c:pt idx="140">
                  <c:v>95.817427194781729</c:v>
                </c:pt>
                <c:pt idx="141">
                  <c:v>102.77036763744938</c:v>
                </c:pt>
                <c:pt idx="142">
                  <c:v>66.744612900472163</c:v>
                </c:pt>
                <c:pt idx="143">
                  <c:v>77.375187760874937</c:v>
                </c:pt>
                <c:pt idx="144">
                  <c:v>95.476459917273189</c:v>
                </c:pt>
                <c:pt idx="145">
                  <c:v>90.421618510795909</c:v>
                </c:pt>
                <c:pt idx="146">
                  <c:v>93.792737941884866</c:v>
                </c:pt>
                <c:pt idx="147">
                  <c:v>84.057587624288999</c:v>
                </c:pt>
                <c:pt idx="148">
                  <c:v>108.74492814818539</c:v>
                </c:pt>
                <c:pt idx="149">
                  <c:v>113.1524492850093</c:v>
                </c:pt>
                <c:pt idx="150">
                  <c:v>111.33823028377404</c:v>
                </c:pt>
                <c:pt idx="151">
                  <c:v>95.47847433494394</c:v>
                </c:pt>
                <c:pt idx="152">
                  <c:v>114.7062573531167</c:v>
                </c:pt>
                <c:pt idx="153">
                  <c:v>102.98326208229518</c:v>
                </c:pt>
                <c:pt idx="154">
                  <c:v>110.52174999836578</c:v>
                </c:pt>
                <c:pt idx="155">
                  <c:v>111.72518581661677</c:v>
                </c:pt>
                <c:pt idx="156">
                  <c:v>93.130259547996715</c:v>
                </c:pt>
                <c:pt idx="157">
                  <c:v>99.809257469184615</c:v>
                </c:pt>
                <c:pt idx="158">
                  <c:v>97.880213353677362</c:v>
                </c:pt>
                <c:pt idx="159">
                  <c:v>88.639572334402089</c:v>
                </c:pt>
                <c:pt idx="160">
                  <c:v>73.084248525983739</c:v>
                </c:pt>
                <c:pt idx="161">
                  <c:v>91.526977349913153</c:v>
                </c:pt>
                <c:pt idx="162">
                  <c:v>85.070679228902208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86496"/>
        <c:axId val="90621056"/>
      </c:lineChart>
      <c:catAx>
        <c:axId val="90586496"/>
        <c:scaling>
          <c:orientation val="minMax"/>
        </c:scaling>
        <c:delete val="0"/>
        <c:axPos val="b"/>
        <c:majorTickMark val="out"/>
        <c:minorTickMark val="none"/>
        <c:tickLblPos val="nextTo"/>
        <c:crossAx val="90621056"/>
        <c:crosses val="autoZero"/>
        <c:auto val="1"/>
        <c:lblAlgn val="ctr"/>
        <c:lblOffset val="100"/>
        <c:noMultiLvlLbl val="0"/>
      </c:catAx>
      <c:valAx>
        <c:axId val="9062105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905864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indice ln ASOC 2013</c:v>
          </c:tx>
          <c:marker>
            <c:symbol val="diamond"/>
            <c:size val="5"/>
          </c:marker>
          <c:cat>
            <c:strRef>
              <c:f>'ASOC-2 comparaison ln DPOP'!$B$8:$B$170</c:f>
              <c:strCache>
                <c:ptCount val="163"/>
                <c:pt idx="0">
                  <c:v>Jaun</c:v>
                </c:pt>
                <c:pt idx="1">
                  <c:v>Val-de-Charmey</c:v>
                </c:pt>
                <c:pt idx="2">
                  <c:v>Haut-Intyamon</c:v>
                </c:pt>
                <c:pt idx="3">
                  <c:v>Autafond</c:v>
                </c:pt>
                <c:pt idx="4">
                  <c:v>Pierrafortscha</c:v>
                </c:pt>
                <c:pt idx="5">
                  <c:v>Grandvillard</c:v>
                </c:pt>
                <c:pt idx="6">
                  <c:v>Plaffeien</c:v>
                </c:pt>
                <c:pt idx="7">
                  <c:v>Prévondavaux</c:v>
                </c:pt>
                <c:pt idx="8">
                  <c:v>Bas-Intyamon</c:v>
                </c:pt>
                <c:pt idx="9">
                  <c:v>Vuissens</c:v>
                </c:pt>
                <c:pt idx="10">
                  <c:v>Semsales</c:v>
                </c:pt>
                <c:pt idx="11">
                  <c:v>Le Châtelard</c:v>
                </c:pt>
                <c:pt idx="12">
                  <c:v>Morens (FR)</c:v>
                </c:pt>
                <c:pt idx="13">
                  <c:v>Hauteville</c:v>
                </c:pt>
                <c:pt idx="14">
                  <c:v>Plasselb</c:v>
                </c:pt>
                <c:pt idx="15">
                  <c:v>Cheiry</c:v>
                </c:pt>
                <c:pt idx="16">
                  <c:v>Grangettes</c:v>
                </c:pt>
                <c:pt idx="17">
                  <c:v>Russy</c:v>
                </c:pt>
                <c:pt idx="18">
                  <c:v>Villarsel-sur-Marly</c:v>
                </c:pt>
                <c:pt idx="19">
                  <c:v>La Roche</c:v>
                </c:pt>
                <c:pt idx="20">
                  <c:v>Ecublens (FR)</c:v>
                </c:pt>
                <c:pt idx="21">
                  <c:v>Surpierre</c:v>
                </c:pt>
                <c:pt idx="22">
                  <c:v>Barberêche</c:v>
                </c:pt>
                <c:pt idx="23">
                  <c:v>Galmiz</c:v>
                </c:pt>
                <c:pt idx="24">
                  <c:v>Gruyères</c:v>
                </c:pt>
                <c:pt idx="25">
                  <c:v>Murist</c:v>
                </c:pt>
                <c:pt idx="26">
                  <c:v>Léchelles</c:v>
                </c:pt>
                <c:pt idx="27">
                  <c:v>Sâles</c:v>
                </c:pt>
                <c:pt idx="28">
                  <c:v>Lurtigen</c:v>
                </c:pt>
                <c:pt idx="29">
                  <c:v>Ménières</c:v>
                </c:pt>
                <c:pt idx="30">
                  <c:v>Corbières</c:v>
                </c:pt>
                <c:pt idx="31">
                  <c:v>St. Ursen</c:v>
                </c:pt>
                <c:pt idx="32">
                  <c:v>Chésopelloz</c:v>
                </c:pt>
                <c:pt idx="33">
                  <c:v>Villorsonnens</c:v>
                </c:pt>
                <c:pt idx="34">
                  <c:v>Torny</c:v>
                </c:pt>
                <c:pt idx="35">
                  <c:v>La Verrerie</c:v>
                </c:pt>
                <c:pt idx="36">
                  <c:v>Vuisternens-devant-Romont</c:v>
                </c:pt>
                <c:pt idx="37">
                  <c:v>Noréaz</c:v>
                </c:pt>
                <c:pt idx="38">
                  <c:v>La Folliaz</c:v>
                </c:pt>
                <c:pt idx="39">
                  <c:v>Courlevon</c:v>
                </c:pt>
                <c:pt idx="40">
                  <c:v>Nuvilly</c:v>
                </c:pt>
                <c:pt idx="41">
                  <c:v>Sévaz</c:v>
                </c:pt>
                <c:pt idx="42">
                  <c:v>Vaulruz</c:v>
                </c:pt>
                <c:pt idx="43">
                  <c:v>Saint-Martin (FR)</c:v>
                </c:pt>
                <c:pt idx="44">
                  <c:v>Villeneuve (FR)</c:v>
                </c:pt>
                <c:pt idx="45">
                  <c:v>Siviriez</c:v>
                </c:pt>
                <c:pt idx="46">
                  <c:v>Vallon</c:v>
                </c:pt>
                <c:pt idx="47">
                  <c:v>Bussy (FR)</c:v>
                </c:pt>
                <c:pt idx="48">
                  <c:v>Mézières (FR)</c:v>
                </c:pt>
                <c:pt idx="49">
                  <c:v>Corserey</c:v>
                </c:pt>
                <c:pt idx="50">
                  <c:v>St. Antoni</c:v>
                </c:pt>
                <c:pt idx="51">
                  <c:v>Massonnens</c:v>
                </c:pt>
                <c:pt idx="52">
                  <c:v>Châtonnaye</c:v>
                </c:pt>
                <c:pt idx="53">
                  <c:v>Rueyres-les-Prés</c:v>
                </c:pt>
                <c:pt idx="54">
                  <c:v>Ponthaux</c:v>
                </c:pt>
                <c:pt idx="55">
                  <c:v>Wallenried</c:v>
                </c:pt>
                <c:pt idx="56">
                  <c:v>Sorens</c:v>
                </c:pt>
                <c:pt idx="57">
                  <c:v>Le Glèbe</c:v>
                </c:pt>
                <c:pt idx="58">
                  <c:v>Le Flon</c:v>
                </c:pt>
                <c:pt idx="59">
                  <c:v>Autigny</c:v>
                </c:pt>
                <c:pt idx="60">
                  <c:v>Alterswil</c:v>
                </c:pt>
                <c:pt idx="61">
                  <c:v>Rue</c:v>
                </c:pt>
                <c:pt idx="62">
                  <c:v>Montagny (FR)</c:v>
                </c:pt>
                <c:pt idx="63">
                  <c:v>Treyvaux</c:v>
                </c:pt>
                <c:pt idx="64">
                  <c:v>Arconciel</c:v>
                </c:pt>
                <c:pt idx="65">
                  <c:v>Châtel-sur-Montsalvens</c:v>
                </c:pt>
                <c:pt idx="66">
                  <c:v>Villarepos</c:v>
                </c:pt>
                <c:pt idx="67">
                  <c:v>Botterens</c:v>
                </c:pt>
                <c:pt idx="68">
                  <c:v>Vernay</c:v>
                </c:pt>
                <c:pt idx="69">
                  <c:v>Chapelle (Glâne)</c:v>
                </c:pt>
                <c:pt idx="70">
                  <c:v>Châtel-Saint-Denis</c:v>
                </c:pt>
                <c:pt idx="71">
                  <c:v>Les Montets</c:v>
                </c:pt>
                <c:pt idx="72">
                  <c:v>Salvenach</c:v>
                </c:pt>
                <c:pt idx="73">
                  <c:v>St. Silvester</c:v>
                </c:pt>
                <c:pt idx="74">
                  <c:v>Billens-Hennens</c:v>
                </c:pt>
                <c:pt idx="75">
                  <c:v>Pont-la-Ville</c:v>
                </c:pt>
                <c:pt idx="76">
                  <c:v>Ulmiz</c:v>
                </c:pt>
                <c:pt idx="77">
                  <c:v>Delley-Portalban</c:v>
                </c:pt>
                <c:pt idx="78">
                  <c:v>Ried bei Kerzers</c:v>
                </c:pt>
                <c:pt idx="79">
                  <c:v>Auboranges</c:v>
                </c:pt>
                <c:pt idx="80">
                  <c:v>Misery-Courtion</c:v>
                </c:pt>
                <c:pt idx="81">
                  <c:v>Rechthalten</c:v>
                </c:pt>
                <c:pt idx="82">
                  <c:v>Ueberstorf</c:v>
                </c:pt>
                <c:pt idx="83">
                  <c:v>Fräschels</c:v>
                </c:pt>
                <c:pt idx="84">
                  <c:v>Heitenried</c:v>
                </c:pt>
                <c:pt idx="85">
                  <c:v>Châbles</c:v>
                </c:pt>
                <c:pt idx="86">
                  <c:v>Cugy (FR)</c:v>
                </c:pt>
                <c:pt idx="87">
                  <c:v>La Sonnaz</c:v>
                </c:pt>
                <c:pt idx="88">
                  <c:v>Vuisternens-en-Ogoz</c:v>
                </c:pt>
                <c:pt idx="89">
                  <c:v>Le Mouret</c:v>
                </c:pt>
                <c:pt idx="90">
                  <c:v>Remaufens</c:v>
                </c:pt>
                <c:pt idx="91">
                  <c:v>Echarlens</c:v>
                </c:pt>
                <c:pt idx="92">
                  <c:v>Prez-vers-Noréaz</c:v>
                </c:pt>
                <c:pt idx="93">
                  <c:v>Pont-en-Ogoz</c:v>
                </c:pt>
                <c:pt idx="94">
                  <c:v>Gempenach</c:v>
                </c:pt>
                <c:pt idx="95">
                  <c:v>La Brillaz</c:v>
                </c:pt>
                <c:pt idx="96">
                  <c:v>Haut-Vully</c:v>
                </c:pt>
                <c:pt idx="97">
                  <c:v>Chénens</c:v>
                </c:pt>
                <c:pt idx="98">
                  <c:v>Montet (Glâne)</c:v>
                </c:pt>
                <c:pt idx="99">
                  <c:v>Greng</c:v>
                </c:pt>
                <c:pt idx="100">
                  <c:v>Ursy</c:v>
                </c:pt>
                <c:pt idx="101">
                  <c:v>Granges (Veveyse)</c:v>
                </c:pt>
                <c:pt idx="102">
                  <c:v>Crésuz</c:v>
                </c:pt>
                <c:pt idx="103">
                  <c:v>Lully (FR)</c:v>
                </c:pt>
                <c:pt idx="104">
                  <c:v>Ependes (FR)</c:v>
                </c:pt>
                <c:pt idx="105">
                  <c:v>Saint-Aubin (FR)</c:v>
                </c:pt>
                <c:pt idx="106">
                  <c:v>Hauterive (FR)</c:v>
                </c:pt>
                <c:pt idx="107">
                  <c:v>Kleinbösingen</c:v>
                </c:pt>
                <c:pt idx="108">
                  <c:v>Brünisried</c:v>
                </c:pt>
                <c:pt idx="109">
                  <c:v>Cressier (FR)</c:v>
                </c:pt>
                <c:pt idx="110">
                  <c:v>Bas-Vully</c:v>
                </c:pt>
                <c:pt idx="111">
                  <c:v>Vuadens</c:v>
                </c:pt>
                <c:pt idx="112">
                  <c:v>Dompierre (FR)</c:v>
                </c:pt>
                <c:pt idx="113">
                  <c:v>Villaz-Saint-Pierre</c:v>
                </c:pt>
                <c:pt idx="114">
                  <c:v>Farvagny</c:v>
                </c:pt>
                <c:pt idx="115">
                  <c:v>Oberschrot</c:v>
                </c:pt>
                <c:pt idx="116">
                  <c:v>Fétigny</c:v>
                </c:pt>
                <c:pt idx="117">
                  <c:v>Zumholz</c:v>
                </c:pt>
                <c:pt idx="118">
                  <c:v>Marsens</c:v>
                </c:pt>
                <c:pt idx="119">
                  <c:v>Bösingen</c:v>
                </c:pt>
                <c:pt idx="120">
                  <c:v>Gurmels</c:v>
                </c:pt>
                <c:pt idx="121">
                  <c:v>Morlon</c:v>
                </c:pt>
                <c:pt idx="122">
                  <c:v>Jeuss</c:v>
                </c:pt>
                <c:pt idx="123">
                  <c:v>Rossens (FR)</c:v>
                </c:pt>
                <c:pt idx="124">
                  <c:v>Le Pâquier (FR)</c:v>
                </c:pt>
                <c:pt idx="125">
                  <c:v>Broc</c:v>
                </c:pt>
                <c:pt idx="126">
                  <c:v>Cheyres</c:v>
                </c:pt>
                <c:pt idx="127">
                  <c:v>Düdingen</c:v>
                </c:pt>
                <c:pt idx="128">
                  <c:v>Ferpicloz</c:v>
                </c:pt>
                <c:pt idx="129">
                  <c:v>Giffers</c:v>
                </c:pt>
                <c:pt idx="130">
                  <c:v>Cottens (FR)</c:v>
                </c:pt>
                <c:pt idx="131">
                  <c:v>Riaz</c:v>
                </c:pt>
                <c:pt idx="132">
                  <c:v>Corpataux-Magnedens</c:v>
                </c:pt>
                <c:pt idx="133">
                  <c:v>Schmitten (FR)</c:v>
                </c:pt>
                <c:pt idx="134">
                  <c:v>Senèdes</c:v>
                </c:pt>
                <c:pt idx="135">
                  <c:v>Châtillon (FR)</c:v>
                </c:pt>
                <c:pt idx="136">
                  <c:v>Gletterens</c:v>
                </c:pt>
                <c:pt idx="137">
                  <c:v>Avry</c:v>
                </c:pt>
                <c:pt idx="138">
                  <c:v>Attalens</c:v>
                </c:pt>
                <c:pt idx="139">
                  <c:v>Domdidier</c:v>
                </c:pt>
                <c:pt idx="140">
                  <c:v>Tentlingen</c:v>
                </c:pt>
                <c:pt idx="141">
                  <c:v>Bossonnens</c:v>
                </c:pt>
                <c:pt idx="142">
                  <c:v>Grolley</c:v>
                </c:pt>
                <c:pt idx="143">
                  <c:v>Tafers</c:v>
                </c:pt>
                <c:pt idx="144">
                  <c:v>Corminboeuf</c:v>
                </c:pt>
                <c:pt idx="145">
                  <c:v>Kerzers</c:v>
                </c:pt>
                <c:pt idx="146">
                  <c:v>Courgevaux</c:v>
                </c:pt>
                <c:pt idx="147">
                  <c:v>Wünnewil-Flamatt</c:v>
                </c:pt>
                <c:pt idx="148">
                  <c:v>Neyruz (FR)</c:v>
                </c:pt>
                <c:pt idx="149">
                  <c:v>Romont (FR)</c:v>
                </c:pt>
                <c:pt idx="150">
                  <c:v>Belfaux</c:v>
                </c:pt>
                <c:pt idx="151">
                  <c:v>Murten</c:v>
                </c:pt>
                <c:pt idx="152">
                  <c:v>Matran</c:v>
                </c:pt>
                <c:pt idx="153">
                  <c:v>Estavayer-le-Lac</c:v>
                </c:pt>
                <c:pt idx="154">
                  <c:v>Granges-Paccot</c:v>
                </c:pt>
                <c:pt idx="155">
                  <c:v>Muntelier</c:v>
                </c:pt>
                <c:pt idx="156">
                  <c:v>Bulle</c:v>
                </c:pt>
                <c:pt idx="157">
                  <c:v>Courtepin</c:v>
                </c:pt>
                <c:pt idx="158">
                  <c:v>Givisiez</c:v>
                </c:pt>
                <c:pt idx="159">
                  <c:v>Marly</c:v>
                </c:pt>
                <c:pt idx="160">
                  <c:v>Meyriez</c:v>
                </c:pt>
                <c:pt idx="161">
                  <c:v>Villars-sur-Glâne</c:v>
                </c:pt>
                <c:pt idx="162">
                  <c:v>Fribourg</c:v>
                </c:pt>
              </c:strCache>
            </c:strRef>
          </c:cat>
          <c:val>
            <c:numRef>
              <c:f>'ASOC-2 comparaison ln DPOP'!$I$8:$I$170</c:f>
              <c:numCache>
                <c:formatCode>0.00</c:formatCode>
                <c:ptCount val="163"/>
                <c:pt idx="0">
                  <c:v>68.694732007956461</c:v>
                </c:pt>
                <c:pt idx="1">
                  <c:v>80.315711736809163</c:v>
                </c:pt>
                <c:pt idx="2">
                  <c:v>99.105482439485101</c:v>
                </c:pt>
                <c:pt idx="3">
                  <c:v>0</c:v>
                </c:pt>
                <c:pt idx="4">
                  <c:v>0</c:v>
                </c:pt>
                <c:pt idx="5">
                  <c:v>95.720606692609095</c:v>
                </c:pt>
                <c:pt idx="6">
                  <c:v>104.36822206626906</c:v>
                </c:pt>
                <c:pt idx="7">
                  <c:v>104.63797366060436</c:v>
                </c:pt>
                <c:pt idx="8">
                  <c:v>81.185835756913932</c:v>
                </c:pt>
                <c:pt idx="9">
                  <c:v>83.595509253791874</c:v>
                </c:pt>
                <c:pt idx="10">
                  <c:v>86.190718045615682</c:v>
                </c:pt>
                <c:pt idx="11">
                  <c:v>51.310030986165287</c:v>
                </c:pt>
                <c:pt idx="12">
                  <c:v>0</c:v>
                </c:pt>
                <c:pt idx="13">
                  <c:v>83.866946839361788</c:v>
                </c:pt>
                <c:pt idx="14">
                  <c:v>104.90695414916749</c:v>
                </c:pt>
                <c:pt idx="15">
                  <c:v>90.334339615029563</c:v>
                </c:pt>
                <c:pt idx="16">
                  <c:v>65.172161268520014</c:v>
                </c:pt>
                <c:pt idx="17">
                  <c:v>0</c:v>
                </c:pt>
                <c:pt idx="18">
                  <c:v>0</c:v>
                </c:pt>
                <c:pt idx="19">
                  <c:v>93.204095104374105</c:v>
                </c:pt>
                <c:pt idx="20">
                  <c:v>0</c:v>
                </c:pt>
                <c:pt idx="21">
                  <c:v>78.15736726363906</c:v>
                </c:pt>
                <c:pt idx="22">
                  <c:v>78.589246739327152</c:v>
                </c:pt>
                <c:pt idx="23">
                  <c:v>78.630179313361154</c:v>
                </c:pt>
                <c:pt idx="24">
                  <c:v>102.19504742799157</c:v>
                </c:pt>
                <c:pt idx="25">
                  <c:v>88.270026941287838</c:v>
                </c:pt>
                <c:pt idx="26">
                  <c:v>83.876260467681789</c:v>
                </c:pt>
                <c:pt idx="27">
                  <c:v>66.862095727099046</c:v>
                </c:pt>
                <c:pt idx="28">
                  <c:v>67.13184732143435</c:v>
                </c:pt>
                <c:pt idx="29">
                  <c:v>52.506737307208539</c:v>
                </c:pt>
                <c:pt idx="30">
                  <c:v>80.55688586328742</c:v>
                </c:pt>
                <c:pt idx="31">
                  <c:v>97.637915984313153</c:v>
                </c:pt>
                <c:pt idx="32">
                  <c:v>0</c:v>
                </c:pt>
                <c:pt idx="33">
                  <c:v>74.248473772395656</c:v>
                </c:pt>
                <c:pt idx="34">
                  <c:v>78.049064175813669</c:v>
                </c:pt>
                <c:pt idx="35">
                  <c:v>82.482349750955862</c:v>
                </c:pt>
                <c:pt idx="36">
                  <c:v>72.240314774961163</c:v>
                </c:pt>
                <c:pt idx="37">
                  <c:v>55.644911847671018</c:v>
                </c:pt>
                <c:pt idx="38">
                  <c:v>61.457891599371891</c:v>
                </c:pt>
                <c:pt idx="39">
                  <c:v>79.043805611660645</c:v>
                </c:pt>
                <c:pt idx="40">
                  <c:v>80.223661051719077</c:v>
                </c:pt>
                <c:pt idx="41">
                  <c:v>0</c:v>
                </c:pt>
                <c:pt idx="42">
                  <c:v>95.259419823648784</c:v>
                </c:pt>
                <c:pt idx="43">
                  <c:v>71.869902309298482</c:v>
                </c:pt>
                <c:pt idx="44">
                  <c:v>81.296908756611842</c:v>
                </c:pt>
                <c:pt idx="45">
                  <c:v>75.587371602857971</c:v>
                </c:pt>
                <c:pt idx="46">
                  <c:v>50.792304431014237</c:v>
                </c:pt>
                <c:pt idx="47">
                  <c:v>0</c:v>
                </c:pt>
                <c:pt idx="48">
                  <c:v>74.812414146646788</c:v>
                </c:pt>
                <c:pt idx="49">
                  <c:v>0</c:v>
                </c:pt>
                <c:pt idx="50">
                  <c:v>76.072553190992082</c:v>
                </c:pt>
                <c:pt idx="51">
                  <c:v>60.57052429906701</c:v>
                </c:pt>
                <c:pt idx="52">
                  <c:v>36.492654485447588</c:v>
                </c:pt>
                <c:pt idx="53">
                  <c:v>105.09514263259786</c:v>
                </c:pt>
                <c:pt idx="54">
                  <c:v>72.775999270657849</c:v>
                </c:pt>
                <c:pt idx="55">
                  <c:v>61.856338082935657</c:v>
                </c:pt>
                <c:pt idx="56">
                  <c:v>84.929706927765665</c:v>
                </c:pt>
                <c:pt idx="57">
                  <c:v>94.270002427975015</c:v>
                </c:pt>
                <c:pt idx="58">
                  <c:v>84.110408995776623</c:v>
                </c:pt>
                <c:pt idx="59">
                  <c:v>80.781910924621229</c:v>
                </c:pt>
                <c:pt idx="60">
                  <c:v>59.987617494386278</c:v>
                </c:pt>
                <c:pt idx="61">
                  <c:v>84.049563255824026</c:v>
                </c:pt>
                <c:pt idx="62">
                  <c:v>79.8560271087226</c:v>
                </c:pt>
                <c:pt idx="63">
                  <c:v>95.728108756630917</c:v>
                </c:pt>
                <c:pt idx="64">
                  <c:v>70.1836351404082</c:v>
                </c:pt>
                <c:pt idx="65">
                  <c:v>89.756786312000884</c:v>
                </c:pt>
                <c:pt idx="66">
                  <c:v>75.684538239637718</c:v>
                </c:pt>
                <c:pt idx="67">
                  <c:v>59.105086194822498</c:v>
                </c:pt>
                <c:pt idx="68">
                  <c:v>93.538751388575221</c:v>
                </c:pt>
                <c:pt idx="69">
                  <c:v>0</c:v>
                </c:pt>
                <c:pt idx="70">
                  <c:v>97.781587942198954</c:v>
                </c:pt>
                <c:pt idx="71">
                  <c:v>92.261046164955815</c:v>
                </c:pt>
                <c:pt idx="72">
                  <c:v>59.441104104207909</c:v>
                </c:pt>
                <c:pt idx="73">
                  <c:v>91.101303130208592</c:v>
                </c:pt>
                <c:pt idx="74">
                  <c:v>86.303857913524581</c:v>
                </c:pt>
                <c:pt idx="75">
                  <c:v>83.06260584468906</c:v>
                </c:pt>
                <c:pt idx="76">
                  <c:v>105.59848658825712</c:v>
                </c:pt>
                <c:pt idx="77">
                  <c:v>79.550787179204647</c:v>
                </c:pt>
                <c:pt idx="78">
                  <c:v>0</c:v>
                </c:pt>
                <c:pt idx="79">
                  <c:v>0</c:v>
                </c:pt>
                <c:pt idx="80">
                  <c:v>84.779784182991335</c:v>
                </c:pt>
                <c:pt idx="81">
                  <c:v>80.233684003244903</c:v>
                </c:pt>
                <c:pt idx="82">
                  <c:v>69.807414579045997</c:v>
                </c:pt>
                <c:pt idx="83">
                  <c:v>70.332239478082784</c:v>
                </c:pt>
                <c:pt idx="84">
                  <c:v>65.203677564466318</c:v>
                </c:pt>
                <c:pt idx="85">
                  <c:v>52.140750147683711</c:v>
                </c:pt>
                <c:pt idx="86">
                  <c:v>89.957187297521486</c:v>
                </c:pt>
                <c:pt idx="87">
                  <c:v>84.950778956682896</c:v>
                </c:pt>
                <c:pt idx="88">
                  <c:v>109.99847214299778</c:v>
                </c:pt>
                <c:pt idx="89">
                  <c:v>89.278255091265194</c:v>
                </c:pt>
                <c:pt idx="90">
                  <c:v>84.007072454211837</c:v>
                </c:pt>
                <c:pt idx="91">
                  <c:v>87.249303700288991</c:v>
                </c:pt>
                <c:pt idx="92">
                  <c:v>93.365329966345286</c:v>
                </c:pt>
                <c:pt idx="93">
                  <c:v>89.801160307494015</c:v>
                </c:pt>
                <c:pt idx="94">
                  <c:v>57.00137773990005</c:v>
                </c:pt>
                <c:pt idx="95">
                  <c:v>78.59405833342953</c:v>
                </c:pt>
                <c:pt idx="96">
                  <c:v>77.177589460470017</c:v>
                </c:pt>
                <c:pt idx="97">
                  <c:v>91.445079029410977</c:v>
                </c:pt>
                <c:pt idx="98">
                  <c:v>97.558953264228492</c:v>
                </c:pt>
                <c:pt idx="99">
                  <c:v>0</c:v>
                </c:pt>
                <c:pt idx="100">
                  <c:v>94.810678646853546</c:v>
                </c:pt>
                <c:pt idx="101">
                  <c:v>64.0707456154841</c:v>
                </c:pt>
                <c:pt idx="102">
                  <c:v>70.731980392459434</c:v>
                </c:pt>
                <c:pt idx="103">
                  <c:v>87.640570575886827</c:v>
                </c:pt>
                <c:pt idx="104">
                  <c:v>94.946972359798735</c:v>
                </c:pt>
                <c:pt idx="105">
                  <c:v>74.240104250574888</c:v>
                </c:pt>
                <c:pt idx="106">
                  <c:v>115.14462198252676</c:v>
                </c:pt>
                <c:pt idx="107">
                  <c:v>41.169624290172194</c:v>
                </c:pt>
                <c:pt idx="108">
                  <c:v>63.072485884173176</c:v>
                </c:pt>
                <c:pt idx="109">
                  <c:v>96.239305218929289</c:v>
                </c:pt>
                <c:pt idx="110">
                  <c:v>66.55823790260898</c:v>
                </c:pt>
                <c:pt idx="111">
                  <c:v>83.483560466153193</c:v>
                </c:pt>
                <c:pt idx="112">
                  <c:v>85.267555334591989</c:v>
                </c:pt>
                <c:pt idx="113">
                  <c:v>102.06207683955945</c:v>
                </c:pt>
                <c:pt idx="114">
                  <c:v>109.56345496899684</c:v>
                </c:pt>
                <c:pt idx="115">
                  <c:v>83.997702562331767</c:v>
                </c:pt>
                <c:pt idx="116">
                  <c:v>77.434571443090576</c:v>
                </c:pt>
                <c:pt idx="117">
                  <c:v>87.796232347093977</c:v>
                </c:pt>
                <c:pt idx="118">
                  <c:v>78.049064175813669</c:v>
                </c:pt>
                <c:pt idx="119">
                  <c:v>91.704377002231581</c:v>
                </c:pt>
                <c:pt idx="120">
                  <c:v>87.801619947691051</c:v>
                </c:pt>
                <c:pt idx="121">
                  <c:v>65.919729900290378</c:v>
                </c:pt>
                <c:pt idx="122">
                  <c:v>0</c:v>
                </c:pt>
                <c:pt idx="123">
                  <c:v>98.100495646812576</c:v>
                </c:pt>
                <c:pt idx="124">
                  <c:v>79.69895789517804</c:v>
                </c:pt>
                <c:pt idx="125">
                  <c:v>106.72339470517616</c:v>
                </c:pt>
                <c:pt idx="126">
                  <c:v>77.531729207390683</c:v>
                </c:pt>
                <c:pt idx="127">
                  <c:v>102.49568446550172</c:v>
                </c:pt>
                <c:pt idx="128">
                  <c:v>72.589070792687778</c:v>
                </c:pt>
                <c:pt idx="129">
                  <c:v>89.675165862223849</c:v>
                </c:pt>
                <c:pt idx="130">
                  <c:v>101.81899903155112</c:v>
                </c:pt>
                <c:pt idx="131">
                  <c:v>87.534196742568966</c:v>
                </c:pt>
                <c:pt idx="132">
                  <c:v>97.928018774229159</c:v>
                </c:pt>
                <c:pt idx="133">
                  <c:v>101.22911421298228</c:v>
                </c:pt>
                <c:pt idx="134">
                  <c:v>94.516963771702834</c:v>
                </c:pt>
                <c:pt idx="135">
                  <c:v>73.21852715808879</c:v>
                </c:pt>
                <c:pt idx="136">
                  <c:v>61.021053407793026</c:v>
                </c:pt>
                <c:pt idx="137">
                  <c:v>87.332555140645894</c:v>
                </c:pt>
                <c:pt idx="138">
                  <c:v>81.402759496434101</c:v>
                </c:pt>
                <c:pt idx="139">
                  <c:v>91.456170231198968</c:v>
                </c:pt>
                <c:pt idx="140">
                  <c:v>101.37894143414381</c:v>
                </c:pt>
                <c:pt idx="141">
                  <c:v>98.069558130945538</c:v>
                </c:pt>
                <c:pt idx="142">
                  <c:v>92.044085150428558</c:v>
                </c:pt>
                <c:pt idx="143">
                  <c:v>91.620323422087068</c:v>
                </c:pt>
                <c:pt idx="144">
                  <c:v>68.669815511711249</c:v>
                </c:pt>
                <c:pt idx="145">
                  <c:v>98.412252976571963</c:v>
                </c:pt>
                <c:pt idx="146">
                  <c:v>98.523979109608106</c:v>
                </c:pt>
                <c:pt idx="147">
                  <c:v>104.62182287957336</c:v>
                </c:pt>
                <c:pt idx="148">
                  <c:v>82.571039834211305</c:v>
                </c:pt>
                <c:pt idx="149">
                  <c:v>111.38134266142599</c:v>
                </c:pt>
                <c:pt idx="150">
                  <c:v>100.97874768150055</c:v>
                </c:pt>
                <c:pt idx="151">
                  <c:v>105.49736050146583</c:v>
                </c:pt>
                <c:pt idx="152">
                  <c:v>84.065849706820131</c:v>
                </c:pt>
                <c:pt idx="153">
                  <c:v>104.58803012990836</c:v>
                </c:pt>
                <c:pt idx="154">
                  <c:v>108.90748326802662</c:v>
                </c:pt>
                <c:pt idx="155">
                  <c:v>78.928116877203053</c:v>
                </c:pt>
                <c:pt idx="156">
                  <c:v>107.37008291269277</c:v>
                </c:pt>
                <c:pt idx="157">
                  <c:v>102.0441864572805</c:v>
                </c:pt>
                <c:pt idx="158">
                  <c:v>103.43168408993301</c:v>
                </c:pt>
                <c:pt idx="159">
                  <c:v>109.94630955924336</c:v>
                </c:pt>
                <c:pt idx="160">
                  <c:v>0</c:v>
                </c:pt>
                <c:pt idx="161">
                  <c:v>113.32032530946785</c:v>
                </c:pt>
                <c:pt idx="162">
                  <c:v>114.36072006560394</c:v>
                </c:pt>
              </c:numCache>
            </c:numRef>
          </c:val>
          <c:smooth val="0"/>
        </c:ser>
        <c:ser>
          <c:idx val="1"/>
          <c:order val="1"/>
          <c:tx>
            <c:v>indice ln DPOP 2013</c:v>
          </c:tx>
          <c:marker>
            <c:symbol val="square"/>
            <c:size val="3"/>
          </c:marker>
          <c:cat>
            <c:strRef>
              <c:f>'ASOC-2 comparaison ln DPOP'!$B$8:$B$170</c:f>
              <c:strCache>
                <c:ptCount val="163"/>
                <c:pt idx="0">
                  <c:v>Jaun</c:v>
                </c:pt>
                <c:pt idx="1">
                  <c:v>Val-de-Charmey</c:v>
                </c:pt>
                <c:pt idx="2">
                  <c:v>Haut-Intyamon</c:v>
                </c:pt>
                <c:pt idx="3">
                  <c:v>Autafond</c:v>
                </c:pt>
                <c:pt idx="4">
                  <c:v>Pierrafortscha</c:v>
                </c:pt>
                <c:pt idx="5">
                  <c:v>Grandvillard</c:v>
                </c:pt>
                <c:pt idx="6">
                  <c:v>Plaffeien</c:v>
                </c:pt>
                <c:pt idx="7">
                  <c:v>Prévondavaux</c:v>
                </c:pt>
                <c:pt idx="8">
                  <c:v>Bas-Intyamon</c:v>
                </c:pt>
                <c:pt idx="9">
                  <c:v>Vuissens</c:v>
                </c:pt>
                <c:pt idx="10">
                  <c:v>Semsales</c:v>
                </c:pt>
                <c:pt idx="11">
                  <c:v>Le Châtelard</c:v>
                </c:pt>
                <c:pt idx="12">
                  <c:v>Morens (FR)</c:v>
                </c:pt>
                <c:pt idx="13">
                  <c:v>Hauteville</c:v>
                </c:pt>
                <c:pt idx="14">
                  <c:v>Plasselb</c:v>
                </c:pt>
                <c:pt idx="15">
                  <c:v>Cheiry</c:v>
                </c:pt>
                <c:pt idx="16">
                  <c:v>Grangettes</c:v>
                </c:pt>
                <c:pt idx="17">
                  <c:v>Russy</c:v>
                </c:pt>
                <c:pt idx="18">
                  <c:v>Villarsel-sur-Marly</c:v>
                </c:pt>
                <c:pt idx="19">
                  <c:v>La Roche</c:v>
                </c:pt>
                <c:pt idx="20">
                  <c:v>Ecublens (FR)</c:v>
                </c:pt>
                <c:pt idx="21">
                  <c:v>Surpierre</c:v>
                </c:pt>
                <c:pt idx="22">
                  <c:v>Barberêche</c:v>
                </c:pt>
                <c:pt idx="23">
                  <c:v>Galmiz</c:v>
                </c:pt>
                <c:pt idx="24">
                  <c:v>Gruyères</c:v>
                </c:pt>
                <c:pt idx="25">
                  <c:v>Murist</c:v>
                </c:pt>
                <c:pt idx="26">
                  <c:v>Léchelles</c:v>
                </c:pt>
                <c:pt idx="27">
                  <c:v>Sâles</c:v>
                </c:pt>
                <c:pt idx="28">
                  <c:v>Lurtigen</c:v>
                </c:pt>
                <c:pt idx="29">
                  <c:v>Ménières</c:v>
                </c:pt>
                <c:pt idx="30">
                  <c:v>Corbières</c:v>
                </c:pt>
                <c:pt idx="31">
                  <c:v>St. Ursen</c:v>
                </c:pt>
                <c:pt idx="32">
                  <c:v>Chésopelloz</c:v>
                </c:pt>
                <c:pt idx="33">
                  <c:v>Villorsonnens</c:v>
                </c:pt>
                <c:pt idx="34">
                  <c:v>Torny</c:v>
                </c:pt>
                <c:pt idx="35">
                  <c:v>La Verrerie</c:v>
                </c:pt>
                <c:pt idx="36">
                  <c:v>Vuisternens-devant-Romont</c:v>
                </c:pt>
                <c:pt idx="37">
                  <c:v>Noréaz</c:v>
                </c:pt>
                <c:pt idx="38">
                  <c:v>La Folliaz</c:v>
                </c:pt>
                <c:pt idx="39">
                  <c:v>Courlevon</c:v>
                </c:pt>
                <c:pt idx="40">
                  <c:v>Nuvilly</c:v>
                </c:pt>
                <c:pt idx="41">
                  <c:v>Sévaz</c:v>
                </c:pt>
                <c:pt idx="42">
                  <c:v>Vaulruz</c:v>
                </c:pt>
                <c:pt idx="43">
                  <c:v>Saint-Martin (FR)</c:v>
                </c:pt>
                <c:pt idx="44">
                  <c:v>Villeneuve (FR)</c:v>
                </c:pt>
                <c:pt idx="45">
                  <c:v>Siviriez</c:v>
                </c:pt>
                <c:pt idx="46">
                  <c:v>Vallon</c:v>
                </c:pt>
                <c:pt idx="47">
                  <c:v>Bussy (FR)</c:v>
                </c:pt>
                <c:pt idx="48">
                  <c:v>Mézières (FR)</c:v>
                </c:pt>
                <c:pt idx="49">
                  <c:v>Corserey</c:v>
                </c:pt>
                <c:pt idx="50">
                  <c:v>St. Antoni</c:v>
                </c:pt>
                <c:pt idx="51">
                  <c:v>Massonnens</c:v>
                </c:pt>
                <c:pt idx="52">
                  <c:v>Châtonnaye</c:v>
                </c:pt>
                <c:pt idx="53">
                  <c:v>Rueyres-les-Prés</c:v>
                </c:pt>
                <c:pt idx="54">
                  <c:v>Ponthaux</c:v>
                </c:pt>
                <c:pt idx="55">
                  <c:v>Wallenried</c:v>
                </c:pt>
                <c:pt idx="56">
                  <c:v>Sorens</c:v>
                </c:pt>
                <c:pt idx="57">
                  <c:v>Le Glèbe</c:v>
                </c:pt>
                <c:pt idx="58">
                  <c:v>Le Flon</c:v>
                </c:pt>
                <c:pt idx="59">
                  <c:v>Autigny</c:v>
                </c:pt>
                <c:pt idx="60">
                  <c:v>Alterswil</c:v>
                </c:pt>
                <c:pt idx="61">
                  <c:v>Rue</c:v>
                </c:pt>
                <c:pt idx="62">
                  <c:v>Montagny (FR)</c:v>
                </c:pt>
                <c:pt idx="63">
                  <c:v>Treyvaux</c:v>
                </c:pt>
                <c:pt idx="64">
                  <c:v>Arconciel</c:v>
                </c:pt>
                <c:pt idx="65">
                  <c:v>Châtel-sur-Montsalvens</c:v>
                </c:pt>
                <c:pt idx="66">
                  <c:v>Villarepos</c:v>
                </c:pt>
                <c:pt idx="67">
                  <c:v>Botterens</c:v>
                </c:pt>
                <c:pt idx="68">
                  <c:v>Vernay</c:v>
                </c:pt>
                <c:pt idx="69">
                  <c:v>Chapelle (Glâne)</c:v>
                </c:pt>
                <c:pt idx="70">
                  <c:v>Châtel-Saint-Denis</c:v>
                </c:pt>
                <c:pt idx="71">
                  <c:v>Les Montets</c:v>
                </c:pt>
                <c:pt idx="72">
                  <c:v>Salvenach</c:v>
                </c:pt>
                <c:pt idx="73">
                  <c:v>St. Silvester</c:v>
                </c:pt>
                <c:pt idx="74">
                  <c:v>Billens-Hennens</c:v>
                </c:pt>
                <c:pt idx="75">
                  <c:v>Pont-la-Ville</c:v>
                </c:pt>
                <c:pt idx="76">
                  <c:v>Ulmiz</c:v>
                </c:pt>
                <c:pt idx="77">
                  <c:v>Delley-Portalban</c:v>
                </c:pt>
                <c:pt idx="78">
                  <c:v>Ried bei Kerzers</c:v>
                </c:pt>
                <c:pt idx="79">
                  <c:v>Auboranges</c:v>
                </c:pt>
                <c:pt idx="80">
                  <c:v>Misery-Courtion</c:v>
                </c:pt>
                <c:pt idx="81">
                  <c:v>Rechthalten</c:v>
                </c:pt>
                <c:pt idx="82">
                  <c:v>Ueberstorf</c:v>
                </c:pt>
                <c:pt idx="83">
                  <c:v>Fräschels</c:v>
                </c:pt>
                <c:pt idx="84">
                  <c:v>Heitenried</c:v>
                </c:pt>
                <c:pt idx="85">
                  <c:v>Châbles</c:v>
                </c:pt>
                <c:pt idx="86">
                  <c:v>Cugy (FR)</c:v>
                </c:pt>
                <c:pt idx="87">
                  <c:v>La Sonnaz</c:v>
                </c:pt>
                <c:pt idx="88">
                  <c:v>Vuisternens-en-Ogoz</c:v>
                </c:pt>
                <c:pt idx="89">
                  <c:v>Le Mouret</c:v>
                </c:pt>
                <c:pt idx="90">
                  <c:v>Remaufens</c:v>
                </c:pt>
                <c:pt idx="91">
                  <c:v>Echarlens</c:v>
                </c:pt>
                <c:pt idx="92">
                  <c:v>Prez-vers-Noréaz</c:v>
                </c:pt>
                <c:pt idx="93">
                  <c:v>Pont-en-Ogoz</c:v>
                </c:pt>
                <c:pt idx="94">
                  <c:v>Gempenach</c:v>
                </c:pt>
                <c:pt idx="95">
                  <c:v>La Brillaz</c:v>
                </c:pt>
                <c:pt idx="96">
                  <c:v>Haut-Vully</c:v>
                </c:pt>
                <c:pt idx="97">
                  <c:v>Chénens</c:v>
                </c:pt>
                <c:pt idx="98">
                  <c:v>Montet (Glâne)</c:v>
                </c:pt>
                <c:pt idx="99">
                  <c:v>Greng</c:v>
                </c:pt>
                <c:pt idx="100">
                  <c:v>Ursy</c:v>
                </c:pt>
                <c:pt idx="101">
                  <c:v>Granges (Veveyse)</c:v>
                </c:pt>
                <c:pt idx="102">
                  <c:v>Crésuz</c:v>
                </c:pt>
                <c:pt idx="103">
                  <c:v>Lully (FR)</c:v>
                </c:pt>
                <c:pt idx="104">
                  <c:v>Ependes (FR)</c:v>
                </c:pt>
                <c:pt idx="105">
                  <c:v>Saint-Aubin (FR)</c:v>
                </c:pt>
                <c:pt idx="106">
                  <c:v>Hauterive (FR)</c:v>
                </c:pt>
                <c:pt idx="107">
                  <c:v>Kleinbösingen</c:v>
                </c:pt>
                <c:pt idx="108">
                  <c:v>Brünisried</c:v>
                </c:pt>
                <c:pt idx="109">
                  <c:v>Cressier (FR)</c:v>
                </c:pt>
                <c:pt idx="110">
                  <c:v>Bas-Vully</c:v>
                </c:pt>
                <c:pt idx="111">
                  <c:v>Vuadens</c:v>
                </c:pt>
                <c:pt idx="112">
                  <c:v>Dompierre (FR)</c:v>
                </c:pt>
                <c:pt idx="113">
                  <c:v>Villaz-Saint-Pierre</c:v>
                </c:pt>
                <c:pt idx="114">
                  <c:v>Farvagny</c:v>
                </c:pt>
                <c:pt idx="115">
                  <c:v>Oberschrot</c:v>
                </c:pt>
                <c:pt idx="116">
                  <c:v>Fétigny</c:v>
                </c:pt>
                <c:pt idx="117">
                  <c:v>Zumholz</c:v>
                </c:pt>
                <c:pt idx="118">
                  <c:v>Marsens</c:v>
                </c:pt>
                <c:pt idx="119">
                  <c:v>Bösingen</c:v>
                </c:pt>
                <c:pt idx="120">
                  <c:v>Gurmels</c:v>
                </c:pt>
                <c:pt idx="121">
                  <c:v>Morlon</c:v>
                </c:pt>
                <c:pt idx="122">
                  <c:v>Jeuss</c:v>
                </c:pt>
                <c:pt idx="123">
                  <c:v>Rossens (FR)</c:v>
                </c:pt>
                <c:pt idx="124">
                  <c:v>Le Pâquier (FR)</c:v>
                </c:pt>
                <c:pt idx="125">
                  <c:v>Broc</c:v>
                </c:pt>
                <c:pt idx="126">
                  <c:v>Cheyres</c:v>
                </c:pt>
                <c:pt idx="127">
                  <c:v>Düdingen</c:v>
                </c:pt>
                <c:pt idx="128">
                  <c:v>Ferpicloz</c:v>
                </c:pt>
                <c:pt idx="129">
                  <c:v>Giffers</c:v>
                </c:pt>
                <c:pt idx="130">
                  <c:v>Cottens (FR)</c:v>
                </c:pt>
                <c:pt idx="131">
                  <c:v>Riaz</c:v>
                </c:pt>
                <c:pt idx="132">
                  <c:v>Corpataux-Magnedens</c:v>
                </c:pt>
                <c:pt idx="133">
                  <c:v>Schmitten (FR)</c:v>
                </c:pt>
                <c:pt idx="134">
                  <c:v>Senèdes</c:v>
                </c:pt>
                <c:pt idx="135">
                  <c:v>Châtillon (FR)</c:v>
                </c:pt>
                <c:pt idx="136">
                  <c:v>Gletterens</c:v>
                </c:pt>
                <c:pt idx="137">
                  <c:v>Avry</c:v>
                </c:pt>
                <c:pt idx="138">
                  <c:v>Attalens</c:v>
                </c:pt>
                <c:pt idx="139">
                  <c:v>Domdidier</c:v>
                </c:pt>
                <c:pt idx="140">
                  <c:v>Tentlingen</c:v>
                </c:pt>
                <c:pt idx="141">
                  <c:v>Bossonnens</c:v>
                </c:pt>
                <c:pt idx="142">
                  <c:v>Grolley</c:v>
                </c:pt>
                <c:pt idx="143">
                  <c:v>Tafers</c:v>
                </c:pt>
                <c:pt idx="144">
                  <c:v>Corminboeuf</c:v>
                </c:pt>
                <c:pt idx="145">
                  <c:v>Kerzers</c:v>
                </c:pt>
                <c:pt idx="146">
                  <c:v>Courgevaux</c:v>
                </c:pt>
                <c:pt idx="147">
                  <c:v>Wünnewil-Flamatt</c:v>
                </c:pt>
                <c:pt idx="148">
                  <c:v>Neyruz (FR)</c:v>
                </c:pt>
                <c:pt idx="149">
                  <c:v>Romont (FR)</c:v>
                </c:pt>
                <c:pt idx="150">
                  <c:v>Belfaux</c:v>
                </c:pt>
                <c:pt idx="151">
                  <c:v>Murten</c:v>
                </c:pt>
                <c:pt idx="152">
                  <c:v>Matran</c:v>
                </c:pt>
                <c:pt idx="153">
                  <c:v>Estavayer-le-Lac</c:v>
                </c:pt>
                <c:pt idx="154">
                  <c:v>Granges-Paccot</c:v>
                </c:pt>
                <c:pt idx="155">
                  <c:v>Muntelier</c:v>
                </c:pt>
                <c:pt idx="156">
                  <c:v>Bulle</c:v>
                </c:pt>
                <c:pt idx="157">
                  <c:v>Courtepin</c:v>
                </c:pt>
                <c:pt idx="158">
                  <c:v>Givisiez</c:v>
                </c:pt>
                <c:pt idx="159">
                  <c:v>Marly</c:v>
                </c:pt>
                <c:pt idx="160">
                  <c:v>Meyriez</c:v>
                </c:pt>
                <c:pt idx="161">
                  <c:v>Villars-sur-Glâne</c:v>
                </c:pt>
                <c:pt idx="162">
                  <c:v>Fribourg</c:v>
                </c:pt>
              </c:strCache>
            </c:strRef>
          </c:cat>
          <c:val>
            <c:numRef>
              <c:f>'ASOC-2 comparaison ln DPOP'!$J$8:$J$170</c:f>
              <c:numCache>
                <c:formatCode>0.00</c:formatCode>
                <c:ptCount val="163"/>
                <c:pt idx="0">
                  <c:v>47.743497039789474</c:v>
                </c:pt>
                <c:pt idx="1">
                  <c:v>58.218776175497787</c:v>
                </c:pt>
                <c:pt idx="2">
                  <c:v>60.747909194320663</c:v>
                </c:pt>
                <c:pt idx="3">
                  <c:v>64.623044489351955</c:v>
                </c:pt>
                <c:pt idx="4">
                  <c:v>64.713229408242938</c:v>
                </c:pt>
                <c:pt idx="5">
                  <c:v>66.064386427495961</c:v>
                </c:pt>
                <c:pt idx="6">
                  <c:v>66.744612900472163</c:v>
                </c:pt>
                <c:pt idx="7">
                  <c:v>68.003971519545388</c:v>
                </c:pt>
                <c:pt idx="8">
                  <c:v>68.848119911692734</c:v>
                </c:pt>
                <c:pt idx="9">
                  <c:v>72.790477473208554</c:v>
                </c:pt>
                <c:pt idx="10">
                  <c:v>73.084248525983739</c:v>
                </c:pt>
                <c:pt idx="11">
                  <c:v>74.599819095475837</c:v>
                </c:pt>
                <c:pt idx="12">
                  <c:v>76.41398580046932</c:v>
                </c:pt>
                <c:pt idx="13">
                  <c:v>76.692748129744857</c:v>
                </c:pt>
                <c:pt idx="14">
                  <c:v>77.375187760874937</c:v>
                </c:pt>
                <c:pt idx="15">
                  <c:v>77.433228021745876</c:v>
                </c:pt>
                <c:pt idx="16">
                  <c:v>78.055609357283558</c:v>
                </c:pt>
                <c:pt idx="17">
                  <c:v>78.751582457426522</c:v>
                </c:pt>
                <c:pt idx="18">
                  <c:v>79.017372207664181</c:v>
                </c:pt>
                <c:pt idx="19">
                  <c:v>79.181316139942894</c:v>
                </c:pt>
                <c:pt idx="20">
                  <c:v>79.906978673869602</c:v>
                </c:pt>
                <c:pt idx="21">
                  <c:v>80.439455761238662</c:v>
                </c:pt>
                <c:pt idx="22">
                  <c:v>80.500529313262277</c:v>
                </c:pt>
                <c:pt idx="23">
                  <c:v>81.229944812190482</c:v>
                </c:pt>
                <c:pt idx="24">
                  <c:v>81.964405091695554</c:v>
                </c:pt>
                <c:pt idx="25">
                  <c:v>82.332669563034685</c:v>
                </c:pt>
                <c:pt idx="26">
                  <c:v>82.79803656580026</c:v>
                </c:pt>
                <c:pt idx="27">
                  <c:v>83.091757877852373</c:v>
                </c:pt>
                <c:pt idx="28">
                  <c:v>83.202712698218534</c:v>
                </c:pt>
                <c:pt idx="29">
                  <c:v>83.846640873815517</c:v>
                </c:pt>
                <c:pt idx="30">
                  <c:v>83.943212807644571</c:v>
                </c:pt>
                <c:pt idx="31">
                  <c:v>84.057587624288999</c:v>
                </c:pt>
                <c:pt idx="32">
                  <c:v>84.174209637134794</c:v>
                </c:pt>
                <c:pt idx="33">
                  <c:v>84.613276454211686</c:v>
                </c:pt>
                <c:pt idx="34">
                  <c:v>84.970139596828091</c:v>
                </c:pt>
                <c:pt idx="35">
                  <c:v>85.070679228902208</c:v>
                </c:pt>
                <c:pt idx="36">
                  <c:v>85.692179366829151</c:v>
                </c:pt>
                <c:pt idx="37">
                  <c:v>85.896007464257039</c:v>
                </c:pt>
                <c:pt idx="38">
                  <c:v>86.953408043629452</c:v>
                </c:pt>
                <c:pt idx="39">
                  <c:v>87.24699601632031</c:v>
                </c:pt>
                <c:pt idx="40">
                  <c:v>87.774960328602532</c:v>
                </c:pt>
                <c:pt idx="41">
                  <c:v>88.34618092907759</c:v>
                </c:pt>
                <c:pt idx="42">
                  <c:v>88.434975925660225</c:v>
                </c:pt>
                <c:pt idx="43">
                  <c:v>88.639572334402089</c:v>
                </c:pt>
                <c:pt idx="44">
                  <c:v>89.014857699442231</c:v>
                </c:pt>
                <c:pt idx="45">
                  <c:v>89.479489219434612</c:v>
                </c:pt>
                <c:pt idx="46">
                  <c:v>89.584596470036345</c:v>
                </c:pt>
                <c:pt idx="47">
                  <c:v>90.211921386451394</c:v>
                </c:pt>
                <c:pt idx="48">
                  <c:v>90.33863322628487</c:v>
                </c:pt>
                <c:pt idx="49">
                  <c:v>90.365308077031443</c:v>
                </c:pt>
                <c:pt idx="50">
                  <c:v>90.421618510795909</c:v>
                </c:pt>
                <c:pt idx="51">
                  <c:v>90.569123864992207</c:v>
                </c:pt>
                <c:pt idx="52">
                  <c:v>90.960008021800647</c:v>
                </c:pt>
                <c:pt idx="53">
                  <c:v>90.988853137305341</c:v>
                </c:pt>
                <c:pt idx="54">
                  <c:v>91.036759452433429</c:v>
                </c:pt>
                <c:pt idx="55">
                  <c:v>91.177902662934699</c:v>
                </c:pt>
                <c:pt idx="56">
                  <c:v>91.189318713268662</c:v>
                </c:pt>
                <c:pt idx="57">
                  <c:v>91.352119960011947</c:v>
                </c:pt>
                <c:pt idx="58">
                  <c:v>91.526977349913153</c:v>
                </c:pt>
                <c:pt idx="59">
                  <c:v>91.995558918479162</c:v>
                </c:pt>
                <c:pt idx="60">
                  <c:v>92.073530284358057</c:v>
                </c:pt>
                <c:pt idx="61">
                  <c:v>92.301959331435967</c:v>
                </c:pt>
                <c:pt idx="62">
                  <c:v>92.352121585033515</c:v>
                </c:pt>
                <c:pt idx="63">
                  <c:v>92.523051656860474</c:v>
                </c:pt>
                <c:pt idx="64">
                  <c:v>92.525794545284427</c:v>
                </c:pt>
                <c:pt idx="65">
                  <c:v>92.533609617191786</c:v>
                </c:pt>
                <c:pt idx="66">
                  <c:v>92.611813855655186</c:v>
                </c:pt>
                <c:pt idx="67">
                  <c:v>92.684896528458637</c:v>
                </c:pt>
                <c:pt idx="68">
                  <c:v>92.85823985016404</c:v>
                </c:pt>
                <c:pt idx="69">
                  <c:v>92.93589571295206</c:v>
                </c:pt>
                <c:pt idx="70">
                  <c:v>93.130259547996715</c:v>
                </c:pt>
                <c:pt idx="71">
                  <c:v>93.230200400124275</c:v>
                </c:pt>
                <c:pt idx="72">
                  <c:v>93.650303686343506</c:v>
                </c:pt>
                <c:pt idx="73">
                  <c:v>93.792737941884866</c:v>
                </c:pt>
                <c:pt idx="74">
                  <c:v>93.983418556004622</c:v>
                </c:pt>
                <c:pt idx="75">
                  <c:v>94.357349682405328</c:v>
                </c:pt>
                <c:pt idx="76">
                  <c:v>94.414408032860521</c:v>
                </c:pt>
                <c:pt idx="77">
                  <c:v>94.466778788804575</c:v>
                </c:pt>
                <c:pt idx="78">
                  <c:v>94.763417077314955</c:v>
                </c:pt>
                <c:pt idx="79">
                  <c:v>94.791110722216786</c:v>
                </c:pt>
                <c:pt idx="80">
                  <c:v>95.340863170302001</c:v>
                </c:pt>
                <c:pt idx="81">
                  <c:v>95.476459917273189</c:v>
                </c:pt>
                <c:pt idx="82">
                  <c:v>95.47847433494394</c:v>
                </c:pt>
                <c:pt idx="83">
                  <c:v>95.692616780096756</c:v>
                </c:pt>
                <c:pt idx="84">
                  <c:v>95.817427194781729</c:v>
                </c:pt>
                <c:pt idx="85">
                  <c:v>95.859989232513612</c:v>
                </c:pt>
                <c:pt idx="86">
                  <c:v>96.070635789434178</c:v>
                </c:pt>
                <c:pt idx="87">
                  <c:v>96.325548177981119</c:v>
                </c:pt>
                <c:pt idx="88">
                  <c:v>96.64656012046315</c:v>
                </c:pt>
                <c:pt idx="89">
                  <c:v>97.462474333538395</c:v>
                </c:pt>
                <c:pt idx="90">
                  <c:v>97.880213353677362</c:v>
                </c:pt>
                <c:pt idx="91">
                  <c:v>98.069886224057626</c:v>
                </c:pt>
                <c:pt idx="92">
                  <c:v>98.151385611618593</c:v>
                </c:pt>
                <c:pt idx="93">
                  <c:v>98.227169436968694</c:v>
                </c:pt>
                <c:pt idx="94">
                  <c:v>98.311417011410001</c:v>
                </c:pt>
                <c:pt idx="95">
                  <c:v>98.647106227824295</c:v>
                </c:pt>
                <c:pt idx="96">
                  <c:v>98.983497317330247</c:v>
                </c:pt>
                <c:pt idx="97">
                  <c:v>99.082344456533946</c:v>
                </c:pt>
                <c:pt idx="98">
                  <c:v>99.339972546552687</c:v>
                </c:pt>
                <c:pt idx="99">
                  <c:v>99.348361108668655</c:v>
                </c:pt>
                <c:pt idx="100">
                  <c:v>99.405051903565749</c:v>
                </c:pt>
                <c:pt idx="101">
                  <c:v>99.809257469184615</c:v>
                </c:pt>
                <c:pt idx="102">
                  <c:v>99.819651733881116</c:v>
                </c:pt>
                <c:pt idx="103">
                  <c:v>100.38936488440255</c:v>
                </c:pt>
                <c:pt idx="104">
                  <c:v>100.8301317688382</c:v>
                </c:pt>
                <c:pt idx="105">
                  <c:v>100.9524856970679</c:v>
                </c:pt>
                <c:pt idx="106">
                  <c:v>100.9917412967545</c:v>
                </c:pt>
                <c:pt idx="107">
                  <c:v>101.0485511272454</c:v>
                </c:pt>
                <c:pt idx="108">
                  <c:v>101.23776643544839</c:v>
                </c:pt>
                <c:pt idx="109">
                  <c:v>101.52639661640322</c:v>
                </c:pt>
                <c:pt idx="110">
                  <c:v>101.71299356751433</c:v>
                </c:pt>
                <c:pt idx="111">
                  <c:v>102.22290465428637</c:v>
                </c:pt>
                <c:pt idx="112">
                  <c:v>102.23439858734866</c:v>
                </c:pt>
                <c:pt idx="113">
                  <c:v>102.38453456344341</c:v>
                </c:pt>
                <c:pt idx="114">
                  <c:v>102.67287219089836</c:v>
                </c:pt>
                <c:pt idx="115">
                  <c:v>102.77036763744938</c:v>
                </c:pt>
                <c:pt idx="116">
                  <c:v>102.90152665002084</c:v>
                </c:pt>
                <c:pt idx="117">
                  <c:v>102.98326208229518</c:v>
                </c:pt>
                <c:pt idx="118">
                  <c:v>103.29179469881538</c:v>
                </c:pt>
                <c:pt idx="119">
                  <c:v>103.95390541485176</c:v>
                </c:pt>
                <c:pt idx="120">
                  <c:v>104.16563001462471</c:v>
                </c:pt>
                <c:pt idx="121">
                  <c:v>104.36604235902477</c:v>
                </c:pt>
                <c:pt idx="122">
                  <c:v>104.69110575910233</c:v>
                </c:pt>
                <c:pt idx="123">
                  <c:v>105.15364625725205</c:v>
                </c:pt>
                <c:pt idx="124">
                  <c:v>105.25697676969779</c:v>
                </c:pt>
                <c:pt idx="125">
                  <c:v>105.91536412080865</c:v>
                </c:pt>
                <c:pt idx="126">
                  <c:v>106.16875423145839</c:v>
                </c:pt>
                <c:pt idx="127">
                  <c:v>106.57783363601079</c:v>
                </c:pt>
                <c:pt idx="128">
                  <c:v>107.25742081338507</c:v>
                </c:pt>
                <c:pt idx="129">
                  <c:v>107.69310862441459</c:v>
                </c:pt>
                <c:pt idx="130">
                  <c:v>108.03504965551002</c:v>
                </c:pt>
                <c:pt idx="131">
                  <c:v>108.33572852006887</c:v>
                </c:pt>
                <c:pt idx="132">
                  <c:v>108.34382264541136</c:v>
                </c:pt>
                <c:pt idx="133">
                  <c:v>108.74492814818539</c:v>
                </c:pt>
                <c:pt idx="134">
                  <c:v>108.9535914759779</c:v>
                </c:pt>
                <c:pt idx="135">
                  <c:v>109.81548154535031</c:v>
                </c:pt>
                <c:pt idx="136">
                  <c:v>110.0030761216168</c:v>
                </c:pt>
                <c:pt idx="137">
                  <c:v>110.01745152671307</c:v>
                </c:pt>
                <c:pt idx="138">
                  <c:v>110.52174999836578</c:v>
                </c:pt>
                <c:pt idx="139">
                  <c:v>110.74624962550146</c:v>
                </c:pt>
                <c:pt idx="140">
                  <c:v>111.33823028377404</c:v>
                </c:pt>
                <c:pt idx="141">
                  <c:v>111.72518581661677</c:v>
                </c:pt>
                <c:pt idx="142">
                  <c:v>112.07113804036214</c:v>
                </c:pt>
                <c:pt idx="143">
                  <c:v>113.1524492850093</c:v>
                </c:pt>
                <c:pt idx="144">
                  <c:v>113.86215357278715</c:v>
                </c:pt>
                <c:pt idx="145">
                  <c:v>113.90454838067087</c:v>
                </c:pt>
                <c:pt idx="146">
                  <c:v>114.51940447421913</c:v>
                </c:pt>
                <c:pt idx="147">
                  <c:v>114.7062573531167</c:v>
                </c:pt>
                <c:pt idx="148">
                  <c:v>115.90332182749108</c:v>
                </c:pt>
                <c:pt idx="149">
                  <c:v>116.97931416862764</c:v>
                </c:pt>
                <c:pt idx="150">
                  <c:v>117.21976253674511</c:v>
                </c:pt>
                <c:pt idx="151">
                  <c:v>117.84818850820744</c:v>
                </c:pt>
                <c:pt idx="152">
                  <c:v>120.14011073866826</c:v>
                </c:pt>
                <c:pt idx="153">
                  <c:v>124.76002774938489</c:v>
                </c:pt>
                <c:pt idx="154">
                  <c:v>128.79209080163085</c:v>
                </c:pt>
                <c:pt idx="155">
                  <c:v>128.9696201712307</c:v>
                </c:pt>
                <c:pt idx="156">
                  <c:v>129.35213884723419</c:v>
                </c:pt>
                <c:pt idx="157">
                  <c:v>129.78101063119215</c:v>
                </c:pt>
                <c:pt idx="158">
                  <c:v>130.13456520034609</c:v>
                </c:pt>
                <c:pt idx="159">
                  <c:v>132.43802357035372</c:v>
                </c:pt>
                <c:pt idx="160">
                  <c:v>141.73147098308584</c:v>
                </c:pt>
                <c:pt idx="161">
                  <c:v>147.0145554222407</c:v>
                </c:pt>
                <c:pt idx="162">
                  <c:v>159.290072935534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17728"/>
        <c:axId val="88158208"/>
      </c:lineChart>
      <c:catAx>
        <c:axId val="87017728"/>
        <c:scaling>
          <c:orientation val="minMax"/>
        </c:scaling>
        <c:delete val="0"/>
        <c:axPos val="b"/>
        <c:majorTickMark val="out"/>
        <c:minorTickMark val="none"/>
        <c:tickLblPos val="nextTo"/>
        <c:crossAx val="88158208"/>
        <c:crosses val="autoZero"/>
        <c:auto val="1"/>
        <c:lblAlgn val="ctr"/>
        <c:lblOffset val="100"/>
        <c:noMultiLvlLbl val="0"/>
      </c:catAx>
      <c:valAx>
        <c:axId val="8815820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70177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indice ln ASOC 2013</c:v>
          </c:tx>
          <c:marker>
            <c:symbol val="diamond"/>
            <c:size val="5"/>
          </c:marker>
          <c:cat>
            <c:strRef>
              <c:f>'ASOC-3 comparaison ln ASOC'!$B$8:$B$170</c:f>
              <c:strCache>
                <c:ptCount val="163"/>
                <c:pt idx="0">
                  <c:v>Autafond</c:v>
                </c:pt>
                <c:pt idx="1">
                  <c:v>Pierrafortscha</c:v>
                </c:pt>
                <c:pt idx="2">
                  <c:v>Morens (FR)</c:v>
                </c:pt>
                <c:pt idx="3">
                  <c:v>Russy</c:v>
                </c:pt>
                <c:pt idx="4">
                  <c:v>Villarsel-sur-Marly</c:v>
                </c:pt>
                <c:pt idx="5">
                  <c:v>Ecublens (FR)</c:v>
                </c:pt>
                <c:pt idx="6">
                  <c:v>Chésopelloz</c:v>
                </c:pt>
                <c:pt idx="7">
                  <c:v>Sévaz</c:v>
                </c:pt>
                <c:pt idx="8">
                  <c:v>Bussy (FR)</c:v>
                </c:pt>
                <c:pt idx="9">
                  <c:v>Corserey</c:v>
                </c:pt>
                <c:pt idx="10">
                  <c:v>Chapelle (Glâne)</c:v>
                </c:pt>
                <c:pt idx="11">
                  <c:v>Ried bei Kerzers</c:v>
                </c:pt>
                <c:pt idx="12">
                  <c:v>Auboranges</c:v>
                </c:pt>
                <c:pt idx="13">
                  <c:v>Greng</c:v>
                </c:pt>
                <c:pt idx="14">
                  <c:v>Jeuss</c:v>
                </c:pt>
                <c:pt idx="15">
                  <c:v>Meyriez</c:v>
                </c:pt>
                <c:pt idx="16">
                  <c:v>Châtonnaye</c:v>
                </c:pt>
                <c:pt idx="17">
                  <c:v>Kleinbösingen</c:v>
                </c:pt>
                <c:pt idx="18">
                  <c:v>Vallon</c:v>
                </c:pt>
                <c:pt idx="19">
                  <c:v>Le Châtelard</c:v>
                </c:pt>
                <c:pt idx="20">
                  <c:v>Châbles</c:v>
                </c:pt>
                <c:pt idx="21">
                  <c:v>Ménières</c:v>
                </c:pt>
                <c:pt idx="22">
                  <c:v>Noréaz</c:v>
                </c:pt>
                <c:pt idx="23">
                  <c:v>Gempenach</c:v>
                </c:pt>
                <c:pt idx="24">
                  <c:v>Botterens</c:v>
                </c:pt>
                <c:pt idx="25">
                  <c:v>Salvenach</c:v>
                </c:pt>
                <c:pt idx="26">
                  <c:v>Alterswil</c:v>
                </c:pt>
                <c:pt idx="27">
                  <c:v>Massonnens</c:v>
                </c:pt>
                <c:pt idx="28">
                  <c:v>Gletterens</c:v>
                </c:pt>
                <c:pt idx="29">
                  <c:v>La Folliaz</c:v>
                </c:pt>
                <c:pt idx="30">
                  <c:v>Wallenried</c:v>
                </c:pt>
                <c:pt idx="31">
                  <c:v>Brünisried</c:v>
                </c:pt>
                <c:pt idx="32">
                  <c:v>Granges (Veveyse)</c:v>
                </c:pt>
                <c:pt idx="33">
                  <c:v>Grangettes</c:v>
                </c:pt>
                <c:pt idx="34">
                  <c:v>Heitenried</c:v>
                </c:pt>
                <c:pt idx="35">
                  <c:v>Morlon</c:v>
                </c:pt>
                <c:pt idx="36">
                  <c:v>Bas-Vully</c:v>
                </c:pt>
                <c:pt idx="37">
                  <c:v>Sâles</c:v>
                </c:pt>
                <c:pt idx="38">
                  <c:v>Lurtigen</c:v>
                </c:pt>
                <c:pt idx="39">
                  <c:v>Corminboeuf</c:v>
                </c:pt>
                <c:pt idx="40">
                  <c:v>Jaun</c:v>
                </c:pt>
                <c:pt idx="41">
                  <c:v>Ueberstorf</c:v>
                </c:pt>
                <c:pt idx="42">
                  <c:v>Arconciel</c:v>
                </c:pt>
                <c:pt idx="43">
                  <c:v>Fräschels</c:v>
                </c:pt>
                <c:pt idx="44">
                  <c:v>Crésuz</c:v>
                </c:pt>
                <c:pt idx="45">
                  <c:v>Saint-Martin (FR)</c:v>
                </c:pt>
                <c:pt idx="46">
                  <c:v>Vuisternens-devant-Romont</c:v>
                </c:pt>
                <c:pt idx="47">
                  <c:v>Ferpicloz</c:v>
                </c:pt>
                <c:pt idx="48">
                  <c:v>Ponthaux</c:v>
                </c:pt>
                <c:pt idx="49">
                  <c:v>Châtillon (FR)</c:v>
                </c:pt>
                <c:pt idx="50">
                  <c:v>Saint-Aubin (FR)</c:v>
                </c:pt>
                <c:pt idx="51">
                  <c:v>Villorsonnens</c:v>
                </c:pt>
                <c:pt idx="52">
                  <c:v>Mézières (FR)</c:v>
                </c:pt>
                <c:pt idx="53">
                  <c:v>Siviriez</c:v>
                </c:pt>
                <c:pt idx="54">
                  <c:v>Villarepos</c:v>
                </c:pt>
                <c:pt idx="55">
                  <c:v>St. Antoni</c:v>
                </c:pt>
                <c:pt idx="56">
                  <c:v>Haut-Vully</c:v>
                </c:pt>
                <c:pt idx="57">
                  <c:v>Fétigny</c:v>
                </c:pt>
                <c:pt idx="58">
                  <c:v>Cheyres</c:v>
                </c:pt>
                <c:pt idx="59">
                  <c:v>Torny</c:v>
                </c:pt>
                <c:pt idx="60">
                  <c:v>Marsens</c:v>
                </c:pt>
                <c:pt idx="61">
                  <c:v>Surpierre</c:v>
                </c:pt>
                <c:pt idx="62">
                  <c:v>Barberêche</c:v>
                </c:pt>
                <c:pt idx="63">
                  <c:v>La Brillaz</c:v>
                </c:pt>
                <c:pt idx="64">
                  <c:v>Galmiz</c:v>
                </c:pt>
                <c:pt idx="65">
                  <c:v>Muntelier</c:v>
                </c:pt>
                <c:pt idx="66">
                  <c:v>Courlevon</c:v>
                </c:pt>
                <c:pt idx="67">
                  <c:v>Delley-Portalban</c:v>
                </c:pt>
                <c:pt idx="68">
                  <c:v>Le Pâquier (FR)</c:v>
                </c:pt>
                <c:pt idx="69">
                  <c:v>Montagny (FR)</c:v>
                </c:pt>
                <c:pt idx="70">
                  <c:v>Nuvilly</c:v>
                </c:pt>
                <c:pt idx="71">
                  <c:v>Rechthalten</c:v>
                </c:pt>
                <c:pt idx="72">
                  <c:v>Val-de-Charmey</c:v>
                </c:pt>
                <c:pt idx="73">
                  <c:v>Corbières</c:v>
                </c:pt>
                <c:pt idx="74">
                  <c:v>Autigny</c:v>
                </c:pt>
                <c:pt idx="75">
                  <c:v>Bas-Intyamon</c:v>
                </c:pt>
                <c:pt idx="76">
                  <c:v>Villeneuve (FR)</c:v>
                </c:pt>
                <c:pt idx="77">
                  <c:v>Attalens</c:v>
                </c:pt>
                <c:pt idx="78">
                  <c:v>La Verrerie</c:v>
                </c:pt>
                <c:pt idx="79">
                  <c:v>Neyruz (FR)</c:v>
                </c:pt>
                <c:pt idx="80">
                  <c:v>Pont-la-Ville</c:v>
                </c:pt>
                <c:pt idx="81">
                  <c:v>Vuadens</c:v>
                </c:pt>
                <c:pt idx="82">
                  <c:v>Vuissens</c:v>
                </c:pt>
                <c:pt idx="83">
                  <c:v>Hauteville</c:v>
                </c:pt>
                <c:pt idx="84">
                  <c:v>Léchelles</c:v>
                </c:pt>
                <c:pt idx="85">
                  <c:v>Oberschrot</c:v>
                </c:pt>
                <c:pt idx="86">
                  <c:v>Remaufens</c:v>
                </c:pt>
                <c:pt idx="87">
                  <c:v>Rue</c:v>
                </c:pt>
                <c:pt idx="88">
                  <c:v>Matran</c:v>
                </c:pt>
                <c:pt idx="89">
                  <c:v>Le Flon</c:v>
                </c:pt>
                <c:pt idx="90">
                  <c:v>Misery-Courtion</c:v>
                </c:pt>
                <c:pt idx="91">
                  <c:v>Sorens</c:v>
                </c:pt>
                <c:pt idx="92">
                  <c:v>La Sonnaz</c:v>
                </c:pt>
                <c:pt idx="93">
                  <c:v>Dompierre (FR)</c:v>
                </c:pt>
                <c:pt idx="94">
                  <c:v>Semsales</c:v>
                </c:pt>
                <c:pt idx="95">
                  <c:v>Billens-Hennens</c:v>
                </c:pt>
                <c:pt idx="96">
                  <c:v>Echarlens</c:v>
                </c:pt>
                <c:pt idx="97">
                  <c:v>Avry</c:v>
                </c:pt>
                <c:pt idx="98">
                  <c:v>Riaz</c:v>
                </c:pt>
                <c:pt idx="99">
                  <c:v>Lully (FR)</c:v>
                </c:pt>
                <c:pt idx="100">
                  <c:v>Zumholz</c:v>
                </c:pt>
                <c:pt idx="101">
                  <c:v>Gurmels</c:v>
                </c:pt>
                <c:pt idx="102">
                  <c:v>Murist</c:v>
                </c:pt>
                <c:pt idx="103">
                  <c:v>Le Mouret</c:v>
                </c:pt>
                <c:pt idx="104">
                  <c:v>Giffers</c:v>
                </c:pt>
                <c:pt idx="105">
                  <c:v>Châtel-sur-Montsalvens</c:v>
                </c:pt>
                <c:pt idx="106">
                  <c:v>Pont-en-Ogoz</c:v>
                </c:pt>
                <c:pt idx="107">
                  <c:v>Cugy (FR)</c:v>
                </c:pt>
                <c:pt idx="108">
                  <c:v>Cheiry</c:v>
                </c:pt>
                <c:pt idx="109">
                  <c:v>St. Silvester</c:v>
                </c:pt>
                <c:pt idx="110">
                  <c:v>Chénens</c:v>
                </c:pt>
                <c:pt idx="111">
                  <c:v>Domdidier</c:v>
                </c:pt>
                <c:pt idx="112">
                  <c:v>Tafers</c:v>
                </c:pt>
                <c:pt idx="113">
                  <c:v>Bösingen</c:v>
                </c:pt>
                <c:pt idx="114">
                  <c:v>Grolley</c:v>
                </c:pt>
                <c:pt idx="115">
                  <c:v>Les Montets</c:v>
                </c:pt>
                <c:pt idx="116">
                  <c:v>La Roche</c:v>
                </c:pt>
                <c:pt idx="117">
                  <c:v>Prez-vers-Noréaz</c:v>
                </c:pt>
                <c:pt idx="118">
                  <c:v>Vernay</c:v>
                </c:pt>
                <c:pt idx="119">
                  <c:v>Le Glèbe</c:v>
                </c:pt>
                <c:pt idx="120">
                  <c:v>Senèdes</c:v>
                </c:pt>
                <c:pt idx="121">
                  <c:v>Ursy</c:v>
                </c:pt>
                <c:pt idx="122">
                  <c:v>Ependes (FR)</c:v>
                </c:pt>
                <c:pt idx="123">
                  <c:v>Vaulruz</c:v>
                </c:pt>
                <c:pt idx="124">
                  <c:v>Grandvillard</c:v>
                </c:pt>
                <c:pt idx="125">
                  <c:v>Treyvaux</c:v>
                </c:pt>
                <c:pt idx="126">
                  <c:v>Cressier (FR)</c:v>
                </c:pt>
                <c:pt idx="127">
                  <c:v>Montet (Glâne)</c:v>
                </c:pt>
                <c:pt idx="128">
                  <c:v>St. Ursen</c:v>
                </c:pt>
                <c:pt idx="129">
                  <c:v>Châtel-Saint-Denis</c:v>
                </c:pt>
                <c:pt idx="130">
                  <c:v>Corpataux-Magnedens</c:v>
                </c:pt>
                <c:pt idx="131">
                  <c:v>Bossonnens</c:v>
                </c:pt>
                <c:pt idx="132">
                  <c:v>Rossens (FR)</c:v>
                </c:pt>
                <c:pt idx="133">
                  <c:v>Kerzers</c:v>
                </c:pt>
                <c:pt idx="134">
                  <c:v>Courgevaux</c:v>
                </c:pt>
                <c:pt idx="135">
                  <c:v>Haut-Intyamon</c:v>
                </c:pt>
                <c:pt idx="136">
                  <c:v>Belfaux</c:v>
                </c:pt>
                <c:pt idx="137">
                  <c:v>Schmitten (FR)</c:v>
                </c:pt>
                <c:pt idx="138">
                  <c:v>Tentlingen</c:v>
                </c:pt>
                <c:pt idx="139">
                  <c:v>Cottens (FR)</c:v>
                </c:pt>
                <c:pt idx="140">
                  <c:v>Courtepin</c:v>
                </c:pt>
                <c:pt idx="141">
                  <c:v>Villaz-Saint-Pierre</c:v>
                </c:pt>
                <c:pt idx="142">
                  <c:v>Gruyères</c:v>
                </c:pt>
                <c:pt idx="143">
                  <c:v>Düdingen</c:v>
                </c:pt>
                <c:pt idx="144">
                  <c:v>Givisiez</c:v>
                </c:pt>
                <c:pt idx="145">
                  <c:v>Plaffeien</c:v>
                </c:pt>
                <c:pt idx="146">
                  <c:v>Estavayer-le-Lac</c:v>
                </c:pt>
                <c:pt idx="147">
                  <c:v>Wünnewil-Flamatt</c:v>
                </c:pt>
                <c:pt idx="148">
                  <c:v>Prévondavaux</c:v>
                </c:pt>
                <c:pt idx="149">
                  <c:v>Plasselb</c:v>
                </c:pt>
                <c:pt idx="150">
                  <c:v>Rueyres-les-Prés</c:v>
                </c:pt>
                <c:pt idx="151">
                  <c:v>Murten</c:v>
                </c:pt>
                <c:pt idx="152">
                  <c:v>Ulmiz</c:v>
                </c:pt>
                <c:pt idx="153">
                  <c:v>Broc</c:v>
                </c:pt>
                <c:pt idx="154">
                  <c:v>Bulle</c:v>
                </c:pt>
                <c:pt idx="155">
                  <c:v>Granges-Paccot</c:v>
                </c:pt>
                <c:pt idx="156">
                  <c:v>Farvagny</c:v>
                </c:pt>
                <c:pt idx="157">
                  <c:v>Marly</c:v>
                </c:pt>
                <c:pt idx="158">
                  <c:v>Vuisternens-en-Ogoz</c:v>
                </c:pt>
                <c:pt idx="159">
                  <c:v>Romont (FR)</c:v>
                </c:pt>
                <c:pt idx="160">
                  <c:v>Villars-sur-Glâne</c:v>
                </c:pt>
                <c:pt idx="161">
                  <c:v>Fribourg</c:v>
                </c:pt>
                <c:pt idx="162">
                  <c:v>Hauterive (FR)</c:v>
                </c:pt>
              </c:strCache>
            </c:strRef>
          </c:cat>
          <c:val>
            <c:numRef>
              <c:f>'ASOC-3 comparaison ln ASOC'!$I$8:$I$170</c:f>
              <c:numCache>
                <c:formatCode>0.00</c:formatCode>
                <c:ptCount val="16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36.492654485447588</c:v>
                </c:pt>
                <c:pt idx="17">
                  <c:v>41.169624290172194</c:v>
                </c:pt>
                <c:pt idx="18">
                  <c:v>50.792304431014237</c:v>
                </c:pt>
                <c:pt idx="19">
                  <c:v>51.310030986165287</c:v>
                </c:pt>
                <c:pt idx="20">
                  <c:v>52.140750147683711</c:v>
                </c:pt>
                <c:pt idx="21">
                  <c:v>52.506737307208539</c:v>
                </c:pt>
                <c:pt idx="22">
                  <c:v>55.644911847671018</c:v>
                </c:pt>
                <c:pt idx="23">
                  <c:v>57.00137773990005</c:v>
                </c:pt>
                <c:pt idx="24">
                  <c:v>59.105086194822498</c:v>
                </c:pt>
                <c:pt idx="25">
                  <c:v>59.441104104207909</c:v>
                </c:pt>
                <c:pt idx="26">
                  <c:v>59.987617494386278</c:v>
                </c:pt>
                <c:pt idx="27">
                  <c:v>60.57052429906701</c:v>
                </c:pt>
                <c:pt idx="28">
                  <c:v>61.021053407793026</c:v>
                </c:pt>
                <c:pt idx="29">
                  <c:v>61.457891599371891</c:v>
                </c:pt>
                <c:pt idx="30">
                  <c:v>61.856338082935657</c:v>
                </c:pt>
                <c:pt idx="31">
                  <c:v>63.072485884173176</c:v>
                </c:pt>
                <c:pt idx="32">
                  <c:v>64.0707456154841</c:v>
                </c:pt>
                <c:pt idx="33">
                  <c:v>65.172161268520014</c:v>
                </c:pt>
                <c:pt idx="34">
                  <c:v>65.203677564466318</c:v>
                </c:pt>
                <c:pt idx="35">
                  <c:v>65.919729900290378</c:v>
                </c:pt>
                <c:pt idx="36">
                  <c:v>66.55823790260898</c:v>
                </c:pt>
                <c:pt idx="37">
                  <c:v>66.862095727099046</c:v>
                </c:pt>
                <c:pt idx="38">
                  <c:v>67.13184732143435</c:v>
                </c:pt>
                <c:pt idx="39">
                  <c:v>68.669815511711249</c:v>
                </c:pt>
                <c:pt idx="40">
                  <c:v>68.694732007956461</c:v>
                </c:pt>
                <c:pt idx="41">
                  <c:v>69.807414579045997</c:v>
                </c:pt>
                <c:pt idx="42">
                  <c:v>70.1836351404082</c:v>
                </c:pt>
                <c:pt idx="43">
                  <c:v>70.332239478082784</c:v>
                </c:pt>
                <c:pt idx="44">
                  <c:v>70.731980392459434</c:v>
                </c:pt>
                <c:pt idx="45">
                  <c:v>71.869902309298482</c:v>
                </c:pt>
                <c:pt idx="46">
                  <c:v>72.240314774961163</c:v>
                </c:pt>
                <c:pt idx="47">
                  <c:v>72.589070792687778</c:v>
                </c:pt>
                <c:pt idx="48">
                  <c:v>72.775999270657849</c:v>
                </c:pt>
                <c:pt idx="49">
                  <c:v>73.21852715808879</c:v>
                </c:pt>
                <c:pt idx="50">
                  <c:v>74.240104250574888</c:v>
                </c:pt>
                <c:pt idx="51">
                  <c:v>74.248473772395656</c:v>
                </c:pt>
                <c:pt idx="52">
                  <c:v>74.812414146646788</c:v>
                </c:pt>
                <c:pt idx="53">
                  <c:v>75.587371602857971</c:v>
                </c:pt>
                <c:pt idx="54">
                  <c:v>75.684538239637718</c:v>
                </c:pt>
                <c:pt idx="55">
                  <c:v>76.072553190992082</c:v>
                </c:pt>
                <c:pt idx="56">
                  <c:v>77.177589460470017</c:v>
                </c:pt>
                <c:pt idx="57">
                  <c:v>77.434571443090576</c:v>
                </c:pt>
                <c:pt idx="58">
                  <c:v>77.531729207390683</c:v>
                </c:pt>
                <c:pt idx="59">
                  <c:v>78.049064175813669</c:v>
                </c:pt>
                <c:pt idx="60">
                  <c:v>78.049064175813669</c:v>
                </c:pt>
                <c:pt idx="61">
                  <c:v>78.15736726363906</c:v>
                </c:pt>
                <c:pt idx="62">
                  <c:v>78.589246739327152</c:v>
                </c:pt>
                <c:pt idx="63">
                  <c:v>78.59405833342953</c:v>
                </c:pt>
                <c:pt idx="64">
                  <c:v>78.630179313361154</c:v>
                </c:pt>
                <c:pt idx="65">
                  <c:v>78.928116877203053</c:v>
                </c:pt>
                <c:pt idx="66">
                  <c:v>79.043805611660645</c:v>
                </c:pt>
                <c:pt idx="67">
                  <c:v>79.550787179204647</c:v>
                </c:pt>
                <c:pt idx="68">
                  <c:v>79.69895789517804</c:v>
                </c:pt>
                <c:pt idx="69">
                  <c:v>79.8560271087226</c:v>
                </c:pt>
                <c:pt idx="70">
                  <c:v>80.223661051719077</c:v>
                </c:pt>
                <c:pt idx="71">
                  <c:v>80.233684003244903</c:v>
                </c:pt>
                <c:pt idx="72">
                  <c:v>80.315711736809163</c:v>
                </c:pt>
                <c:pt idx="73">
                  <c:v>80.55688586328742</c:v>
                </c:pt>
                <c:pt idx="74">
                  <c:v>80.781910924621229</c:v>
                </c:pt>
                <c:pt idx="75">
                  <c:v>81.185835756913932</c:v>
                </c:pt>
                <c:pt idx="76">
                  <c:v>81.296908756611842</c:v>
                </c:pt>
                <c:pt idx="77">
                  <c:v>81.402759496434101</c:v>
                </c:pt>
                <c:pt idx="78">
                  <c:v>82.482349750955862</c:v>
                </c:pt>
                <c:pt idx="79">
                  <c:v>82.571039834211305</c:v>
                </c:pt>
                <c:pt idx="80">
                  <c:v>83.06260584468906</c:v>
                </c:pt>
                <c:pt idx="81">
                  <c:v>83.483560466153193</c:v>
                </c:pt>
                <c:pt idx="82">
                  <c:v>83.595509253791874</c:v>
                </c:pt>
                <c:pt idx="83">
                  <c:v>83.866946839361788</c:v>
                </c:pt>
                <c:pt idx="84">
                  <c:v>83.876260467681789</c:v>
                </c:pt>
                <c:pt idx="85">
                  <c:v>83.997702562331767</c:v>
                </c:pt>
                <c:pt idx="86">
                  <c:v>84.007072454211837</c:v>
                </c:pt>
                <c:pt idx="87">
                  <c:v>84.049563255824026</c:v>
                </c:pt>
                <c:pt idx="88">
                  <c:v>84.065849706820131</c:v>
                </c:pt>
                <c:pt idx="89">
                  <c:v>84.110408995776623</c:v>
                </c:pt>
                <c:pt idx="90">
                  <c:v>84.779784182991335</c:v>
                </c:pt>
                <c:pt idx="91">
                  <c:v>84.929706927765665</c:v>
                </c:pt>
                <c:pt idx="92">
                  <c:v>84.950778956682896</c:v>
                </c:pt>
                <c:pt idx="93">
                  <c:v>85.267555334591989</c:v>
                </c:pt>
                <c:pt idx="94">
                  <c:v>86.190718045615682</c:v>
                </c:pt>
                <c:pt idx="95">
                  <c:v>86.303857913524581</c:v>
                </c:pt>
                <c:pt idx="96">
                  <c:v>87.249303700288991</c:v>
                </c:pt>
                <c:pt idx="97">
                  <c:v>87.332555140645894</c:v>
                </c:pt>
                <c:pt idx="98">
                  <c:v>87.534196742568966</c:v>
                </c:pt>
                <c:pt idx="99">
                  <c:v>87.640570575886827</c:v>
                </c:pt>
                <c:pt idx="100">
                  <c:v>87.796232347093977</c:v>
                </c:pt>
                <c:pt idx="101">
                  <c:v>87.801619947691051</c:v>
                </c:pt>
                <c:pt idx="102">
                  <c:v>88.270026941287838</c:v>
                </c:pt>
                <c:pt idx="103">
                  <c:v>89.278255091265194</c:v>
                </c:pt>
                <c:pt idx="104">
                  <c:v>89.675165862223849</c:v>
                </c:pt>
                <c:pt idx="105">
                  <c:v>89.756786312000884</c:v>
                </c:pt>
                <c:pt idx="106">
                  <c:v>89.801160307494015</c:v>
                </c:pt>
                <c:pt idx="107">
                  <c:v>89.957187297521486</c:v>
                </c:pt>
                <c:pt idx="108">
                  <c:v>90.334339615029563</c:v>
                </c:pt>
                <c:pt idx="109">
                  <c:v>91.101303130208592</c:v>
                </c:pt>
                <c:pt idx="110">
                  <c:v>91.445079029410977</c:v>
                </c:pt>
                <c:pt idx="111">
                  <c:v>91.456170231198968</c:v>
                </c:pt>
                <c:pt idx="112">
                  <c:v>91.620323422087068</c:v>
                </c:pt>
                <c:pt idx="113">
                  <c:v>91.704377002231581</c:v>
                </c:pt>
                <c:pt idx="114">
                  <c:v>92.044085150428558</c:v>
                </c:pt>
                <c:pt idx="115">
                  <c:v>92.261046164955815</c:v>
                </c:pt>
                <c:pt idx="116">
                  <c:v>93.204095104374105</c:v>
                </c:pt>
                <c:pt idx="117">
                  <c:v>93.365329966345286</c:v>
                </c:pt>
                <c:pt idx="118">
                  <c:v>93.538751388575221</c:v>
                </c:pt>
                <c:pt idx="119">
                  <c:v>94.270002427975015</c:v>
                </c:pt>
                <c:pt idx="120">
                  <c:v>94.516963771702834</c:v>
                </c:pt>
                <c:pt idx="121">
                  <c:v>94.810678646853546</c:v>
                </c:pt>
                <c:pt idx="122">
                  <c:v>94.946972359798735</c:v>
                </c:pt>
                <c:pt idx="123">
                  <c:v>95.259419823648784</c:v>
                </c:pt>
                <c:pt idx="124">
                  <c:v>95.720606692609095</c:v>
                </c:pt>
                <c:pt idx="125">
                  <c:v>95.728108756630917</c:v>
                </c:pt>
                <c:pt idx="126">
                  <c:v>96.239305218929289</c:v>
                </c:pt>
                <c:pt idx="127">
                  <c:v>97.558953264228492</c:v>
                </c:pt>
                <c:pt idx="128">
                  <c:v>97.637915984313153</c:v>
                </c:pt>
                <c:pt idx="129">
                  <c:v>97.781587942198954</c:v>
                </c:pt>
                <c:pt idx="130">
                  <c:v>97.928018774229159</c:v>
                </c:pt>
                <c:pt idx="131">
                  <c:v>98.069558130945538</c:v>
                </c:pt>
                <c:pt idx="132">
                  <c:v>98.100495646812576</c:v>
                </c:pt>
                <c:pt idx="133">
                  <c:v>98.412252976571963</c:v>
                </c:pt>
                <c:pt idx="134">
                  <c:v>98.523979109608106</c:v>
                </c:pt>
                <c:pt idx="135">
                  <c:v>99.105482439485101</c:v>
                </c:pt>
                <c:pt idx="136">
                  <c:v>100.97874768150055</c:v>
                </c:pt>
                <c:pt idx="137">
                  <c:v>101.22911421298228</c:v>
                </c:pt>
                <c:pt idx="138">
                  <c:v>101.37894143414381</c:v>
                </c:pt>
                <c:pt idx="139">
                  <c:v>101.81899903155112</c:v>
                </c:pt>
                <c:pt idx="140">
                  <c:v>102.0441864572805</c:v>
                </c:pt>
                <c:pt idx="141">
                  <c:v>102.06207683955945</c:v>
                </c:pt>
                <c:pt idx="142">
                  <c:v>102.19504742799157</c:v>
                </c:pt>
                <c:pt idx="143">
                  <c:v>102.49568446550172</c:v>
                </c:pt>
                <c:pt idx="144">
                  <c:v>103.43168408993301</c:v>
                </c:pt>
                <c:pt idx="145">
                  <c:v>104.36822206626906</c:v>
                </c:pt>
                <c:pt idx="146">
                  <c:v>104.58803012990836</c:v>
                </c:pt>
                <c:pt idx="147">
                  <c:v>104.62182287957336</c:v>
                </c:pt>
                <c:pt idx="148">
                  <c:v>104.63797366060436</c:v>
                </c:pt>
                <c:pt idx="149">
                  <c:v>104.90695414916749</c:v>
                </c:pt>
                <c:pt idx="150">
                  <c:v>105.09514263259786</c:v>
                </c:pt>
                <c:pt idx="151">
                  <c:v>105.49736050146583</c:v>
                </c:pt>
                <c:pt idx="152">
                  <c:v>105.59848658825712</c:v>
                </c:pt>
                <c:pt idx="153">
                  <c:v>106.72339470517616</c:v>
                </c:pt>
                <c:pt idx="154">
                  <c:v>107.37008291269277</c:v>
                </c:pt>
                <c:pt idx="155">
                  <c:v>108.90748326802662</c:v>
                </c:pt>
                <c:pt idx="156">
                  <c:v>109.56345496899684</c:v>
                </c:pt>
                <c:pt idx="157">
                  <c:v>109.94630955924336</c:v>
                </c:pt>
                <c:pt idx="158">
                  <c:v>109.99847214299778</c:v>
                </c:pt>
                <c:pt idx="159">
                  <c:v>111.38134266142599</c:v>
                </c:pt>
                <c:pt idx="160">
                  <c:v>113.32032530946785</c:v>
                </c:pt>
                <c:pt idx="161">
                  <c:v>114.36072006560394</c:v>
                </c:pt>
                <c:pt idx="162">
                  <c:v>115.14462198252676</c:v>
                </c:pt>
              </c:numCache>
            </c:numRef>
          </c:val>
          <c:smooth val="0"/>
        </c:ser>
        <c:ser>
          <c:idx val="1"/>
          <c:order val="1"/>
          <c:tx>
            <c:v>indice ln POP 2013</c:v>
          </c:tx>
          <c:marker>
            <c:symbol val="square"/>
            <c:size val="3"/>
          </c:marker>
          <c:cat>
            <c:strRef>
              <c:f>'ASOC-3 comparaison ln ASOC'!$B$8:$B$170</c:f>
              <c:strCache>
                <c:ptCount val="163"/>
                <c:pt idx="0">
                  <c:v>Autafond</c:v>
                </c:pt>
                <c:pt idx="1">
                  <c:v>Pierrafortscha</c:v>
                </c:pt>
                <c:pt idx="2">
                  <c:v>Morens (FR)</c:v>
                </c:pt>
                <c:pt idx="3">
                  <c:v>Russy</c:v>
                </c:pt>
                <c:pt idx="4">
                  <c:v>Villarsel-sur-Marly</c:v>
                </c:pt>
                <c:pt idx="5">
                  <c:v>Ecublens (FR)</c:v>
                </c:pt>
                <c:pt idx="6">
                  <c:v>Chésopelloz</c:v>
                </c:pt>
                <c:pt idx="7">
                  <c:v>Sévaz</c:v>
                </c:pt>
                <c:pt idx="8">
                  <c:v>Bussy (FR)</c:v>
                </c:pt>
                <c:pt idx="9">
                  <c:v>Corserey</c:v>
                </c:pt>
                <c:pt idx="10">
                  <c:v>Chapelle (Glâne)</c:v>
                </c:pt>
                <c:pt idx="11">
                  <c:v>Ried bei Kerzers</c:v>
                </c:pt>
                <c:pt idx="12">
                  <c:v>Auboranges</c:v>
                </c:pt>
                <c:pt idx="13">
                  <c:v>Greng</c:v>
                </c:pt>
                <c:pt idx="14">
                  <c:v>Jeuss</c:v>
                </c:pt>
                <c:pt idx="15">
                  <c:v>Meyriez</c:v>
                </c:pt>
                <c:pt idx="16">
                  <c:v>Châtonnaye</c:v>
                </c:pt>
                <c:pt idx="17">
                  <c:v>Kleinbösingen</c:v>
                </c:pt>
                <c:pt idx="18">
                  <c:v>Vallon</c:v>
                </c:pt>
                <c:pt idx="19">
                  <c:v>Le Châtelard</c:v>
                </c:pt>
                <c:pt idx="20">
                  <c:v>Châbles</c:v>
                </c:pt>
                <c:pt idx="21">
                  <c:v>Ménières</c:v>
                </c:pt>
                <c:pt idx="22">
                  <c:v>Noréaz</c:v>
                </c:pt>
                <c:pt idx="23">
                  <c:v>Gempenach</c:v>
                </c:pt>
                <c:pt idx="24">
                  <c:v>Botterens</c:v>
                </c:pt>
                <c:pt idx="25">
                  <c:v>Salvenach</c:v>
                </c:pt>
                <c:pt idx="26">
                  <c:v>Alterswil</c:v>
                </c:pt>
                <c:pt idx="27">
                  <c:v>Massonnens</c:v>
                </c:pt>
                <c:pt idx="28">
                  <c:v>Gletterens</c:v>
                </c:pt>
                <c:pt idx="29">
                  <c:v>La Folliaz</c:v>
                </c:pt>
                <c:pt idx="30">
                  <c:v>Wallenried</c:v>
                </c:pt>
                <c:pt idx="31">
                  <c:v>Brünisried</c:v>
                </c:pt>
                <c:pt idx="32">
                  <c:v>Granges (Veveyse)</c:v>
                </c:pt>
                <c:pt idx="33">
                  <c:v>Grangettes</c:v>
                </c:pt>
                <c:pt idx="34">
                  <c:v>Heitenried</c:v>
                </c:pt>
                <c:pt idx="35">
                  <c:v>Morlon</c:v>
                </c:pt>
                <c:pt idx="36">
                  <c:v>Bas-Vully</c:v>
                </c:pt>
                <c:pt idx="37">
                  <c:v>Sâles</c:v>
                </c:pt>
                <c:pt idx="38">
                  <c:v>Lurtigen</c:v>
                </c:pt>
                <c:pt idx="39">
                  <c:v>Corminboeuf</c:v>
                </c:pt>
                <c:pt idx="40">
                  <c:v>Jaun</c:v>
                </c:pt>
                <c:pt idx="41">
                  <c:v>Ueberstorf</c:v>
                </c:pt>
                <c:pt idx="42">
                  <c:v>Arconciel</c:v>
                </c:pt>
                <c:pt idx="43">
                  <c:v>Fräschels</c:v>
                </c:pt>
                <c:pt idx="44">
                  <c:v>Crésuz</c:v>
                </c:pt>
                <c:pt idx="45">
                  <c:v>Saint-Martin (FR)</c:v>
                </c:pt>
                <c:pt idx="46">
                  <c:v>Vuisternens-devant-Romont</c:v>
                </c:pt>
                <c:pt idx="47">
                  <c:v>Ferpicloz</c:v>
                </c:pt>
                <c:pt idx="48">
                  <c:v>Ponthaux</c:v>
                </c:pt>
                <c:pt idx="49">
                  <c:v>Châtillon (FR)</c:v>
                </c:pt>
                <c:pt idx="50">
                  <c:v>Saint-Aubin (FR)</c:v>
                </c:pt>
                <c:pt idx="51">
                  <c:v>Villorsonnens</c:v>
                </c:pt>
                <c:pt idx="52">
                  <c:v>Mézières (FR)</c:v>
                </c:pt>
                <c:pt idx="53">
                  <c:v>Siviriez</c:v>
                </c:pt>
                <c:pt idx="54">
                  <c:v>Villarepos</c:v>
                </c:pt>
                <c:pt idx="55">
                  <c:v>St. Antoni</c:v>
                </c:pt>
                <c:pt idx="56">
                  <c:v>Haut-Vully</c:v>
                </c:pt>
                <c:pt idx="57">
                  <c:v>Fétigny</c:v>
                </c:pt>
                <c:pt idx="58">
                  <c:v>Cheyres</c:v>
                </c:pt>
                <c:pt idx="59">
                  <c:v>Torny</c:v>
                </c:pt>
                <c:pt idx="60">
                  <c:v>Marsens</c:v>
                </c:pt>
                <c:pt idx="61">
                  <c:v>Surpierre</c:v>
                </c:pt>
                <c:pt idx="62">
                  <c:v>Barberêche</c:v>
                </c:pt>
                <c:pt idx="63">
                  <c:v>La Brillaz</c:v>
                </c:pt>
                <c:pt idx="64">
                  <c:v>Galmiz</c:v>
                </c:pt>
                <c:pt idx="65">
                  <c:v>Muntelier</c:v>
                </c:pt>
                <c:pt idx="66">
                  <c:v>Courlevon</c:v>
                </c:pt>
                <c:pt idx="67">
                  <c:v>Delley-Portalban</c:v>
                </c:pt>
                <c:pt idx="68">
                  <c:v>Le Pâquier (FR)</c:v>
                </c:pt>
                <c:pt idx="69">
                  <c:v>Montagny (FR)</c:v>
                </c:pt>
                <c:pt idx="70">
                  <c:v>Nuvilly</c:v>
                </c:pt>
                <c:pt idx="71">
                  <c:v>Rechthalten</c:v>
                </c:pt>
                <c:pt idx="72">
                  <c:v>Val-de-Charmey</c:v>
                </c:pt>
                <c:pt idx="73">
                  <c:v>Corbières</c:v>
                </c:pt>
                <c:pt idx="74">
                  <c:v>Autigny</c:v>
                </c:pt>
                <c:pt idx="75">
                  <c:v>Bas-Intyamon</c:v>
                </c:pt>
                <c:pt idx="76">
                  <c:v>Villeneuve (FR)</c:v>
                </c:pt>
                <c:pt idx="77">
                  <c:v>Attalens</c:v>
                </c:pt>
                <c:pt idx="78">
                  <c:v>La Verrerie</c:v>
                </c:pt>
                <c:pt idx="79">
                  <c:v>Neyruz (FR)</c:v>
                </c:pt>
                <c:pt idx="80">
                  <c:v>Pont-la-Ville</c:v>
                </c:pt>
                <c:pt idx="81">
                  <c:v>Vuadens</c:v>
                </c:pt>
                <c:pt idx="82">
                  <c:v>Vuissens</c:v>
                </c:pt>
                <c:pt idx="83">
                  <c:v>Hauteville</c:v>
                </c:pt>
                <c:pt idx="84">
                  <c:v>Léchelles</c:v>
                </c:pt>
                <c:pt idx="85">
                  <c:v>Oberschrot</c:v>
                </c:pt>
                <c:pt idx="86">
                  <c:v>Remaufens</c:v>
                </c:pt>
                <c:pt idx="87">
                  <c:v>Rue</c:v>
                </c:pt>
                <c:pt idx="88">
                  <c:v>Matran</c:v>
                </c:pt>
                <c:pt idx="89">
                  <c:v>Le Flon</c:v>
                </c:pt>
                <c:pt idx="90">
                  <c:v>Misery-Courtion</c:v>
                </c:pt>
                <c:pt idx="91">
                  <c:v>Sorens</c:v>
                </c:pt>
                <c:pt idx="92">
                  <c:v>La Sonnaz</c:v>
                </c:pt>
                <c:pt idx="93">
                  <c:v>Dompierre (FR)</c:v>
                </c:pt>
                <c:pt idx="94">
                  <c:v>Semsales</c:v>
                </c:pt>
                <c:pt idx="95">
                  <c:v>Billens-Hennens</c:v>
                </c:pt>
                <c:pt idx="96">
                  <c:v>Echarlens</c:v>
                </c:pt>
                <c:pt idx="97">
                  <c:v>Avry</c:v>
                </c:pt>
                <c:pt idx="98">
                  <c:v>Riaz</c:v>
                </c:pt>
                <c:pt idx="99">
                  <c:v>Lully (FR)</c:v>
                </c:pt>
                <c:pt idx="100">
                  <c:v>Zumholz</c:v>
                </c:pt>
                <c:pt idx="101">
                  <c:v>Gurmels</c:v>
                </c:pt>
                <c:pt idx="102">
                  <c:v>Murist</c:v>
                </c:pt>
                <c:pt idx="103">
                  <c:v>Le Mouret</c:v>
                </c:pt>
                <c:pt idx="104">
                  <c:v>Giffers</c:v>
                </c:pt>
                <c:pt idx="105">
                  <c:v>Châtel-sur-Montsalvens</c:v>
                </c:pt>
                <c:pt idx="106">
                  <c:v>Pont-en-Ogoz</c:v>
                </c:pt>
                <c:pt idx="107">
                  <c:v>Cugy (FR)</c:v>
                </c:pt>
                <c:pt idx="108">
                  <c:v>Cheiry</c:v>
                </c:pt>
                <c:pt idx="109">
                  <c:v>St. Silvester</c:v>
                </c:pt>
                <c:pt idx="110">
                  <c:v>Chénens</c:v>
                </c:pt>
                <c:pt idx="111">
                  <c:v>Domdidier</c:v>
                </c:pt>
                <c:pt idx="112">
                  <c:v>Tafers</c:v>
                </c:pt>
                <c:pt idx="113">
                  <c:v>Bösingen</c:v>
                </c:pt>
                <c:pt idx="114">
                  <c:v>Grolley</c:v>
                </c:pt>
                <c:pt idx="115">
                  <c:v>Les Montets</c:v>
                </c:pt>
                <c:pt idx="116">
                  <c:v>La Roche</c:v>
                </c:pt>
                <c:pt idx="117">
                  <c:v>Prez-vers-Noréaz</c:v>
                </c:pt>
                <c:pt idx="118">
                  <c:v>Vernay</c:v>
                </c:pt>
                <c:pt idx="119">
                  <c:v>Le Glèbe</c:v>
                </c:pt>
                <c:pt idx="120">
                  <c:v>Senèdes</c:v>
                </c:pt>
                <c:pt idx="121">
                  <c:v>Ursy</c:v>
                </c:pt>
                <c:pt idx="122">
                  <c:v>Ependes (FR)</c:v>
                </c:pt>
                <c:pt idx="123">
                  <c:v>Vaulruz</c:v>
                </c:pt>
                <c:pt idx="124">
                  <c:v>Grandvillard</c:v>
                </c:pt>
                <c:pt idx="125">
                  <c:v>Treyvaux</c:v>
                </c:pt>
                <c:pt idx="126">
                  <c:v>Cressier (FR)</c:v>
                </c:pt>
                <c:pt idx="127">
                  <c:v>Montet (Glâne)</c:v>
                </c:pt>
                <c:pt idx="128">
                  <c:v>St. Ursen</c:v>
                </c:pt>
                <c:pt idx="129">
                  <c:v>Châtel-Saint-Denis</c:v>
                </c:pt>
                <c:pt idx="130">
                  <c:v>Corpataux-Magnedens</c:v>
                </c:pt>
                <c:pt idx="131">
                  <c:v>Bossonnens</c:v>
                </c:pt>
                <c:pt idx="132">
                  <c:v>Rossens (FR)</c:v>
                </c:pt>
                <c:pt idx="133">
                  <c:v>Kerzers</c:v>
                </c:pt>
                <c:pt idx="134">
                  <c:v>Courgevaux</c:v>
                </c:pt>
                <c:pt idx="135">
                  <c:v>Haut-Intyamon</c:v>
                </c:pt>
                <c:pt idx="136">
                  <c:v>Belfaux</c:v>
                </c:pt>
                <c:pt idx="137">
                  <c:v>Schmitten (FR)</c:v>
                </c:pt>
                <c:pt idx="138">
                  <c:v>Tentlingen</c:v>
                </c:pt>
                <c:pt idx="139">
                  <c:v>Cottens (FR)</c:v>
                </c:pt>
                <c:pt idx="140">
                  <c:v>Courtepin</c:v>
                </c:pt>
                <c:pt idx="141">
                  <c:v>Villaz-Saint-Pierre</c:v>
                </c:pt>
                <c:pt idx="142">
                  <c:v>Gruyères</c:v>
                </c:pt>
                <c:pt idx="143">
                  <c:v>Düdingen</c:v>
                </c:pt>
                <c:pt idx="144">
                  <c:v>Givisiez</c:v>
                </c:pt>
                <c:pt idx="145">
                  <c:v>Plaffeien</c:v>
                </c:pt>
                <c:pt idx="146">
                  <c:v>Estavayer-le-Lac</c:v>
                </c:pt>
                <c:pt idx="147">
                  <c:v>Wünnewil-Flamatt</c:v>
                </c:pt>
                <c:pt idx="148">
                  <c:v>Prévondavaux</c:v>
                </c:pt>
                <c:pt idx="149">
                  <c:v>Plasselb</c:v>
                </c:pt>
                <c:pt idx="150">
                  <c:v>Rueyres-les-Prés</c:v>
                </c:pt>
                <c:pt idx="151">
                  <c:v>Murten</c:v>
                </c:pt>
                <c:pt idx="152">
                  <c:v>Ulmiz</c:v>
                </c:pt>
                <c:pt idx="153">
                  <c:v>Broc</c:v>
                </c:pt>
                <c:pt idx="154">
                  <c:v>Bulle</c:v>
                </c:pt>
                <c:pt idx="155">
                  <c:v>Granges-Paccot</c:v>
                </c:pt>
                <c:pt idx="156">
                  <c:v>Farvagny</c:v>
                </c:pt>
                <c:pt idx="157">
                  <c:v>Marly</c:v>
                </c:pt>
                <c:pt idx="158">
                  <c:v>Vuisternens-en-Ogoz</c:v>
                </c:pt>
                <c:pt idx="159">
                  <c:v>Romont (FR)</c:v>
                </c:pt>
                <c:pt idx="160">
                  <c:v>Villars-sur-Glâne</c:v>
                </c:pt>
                <c:pt idx="161">
                  <c:v>Fribourg</c:v>
                </c:pt>
                <c:pt idx="162">
                  <c:v>Hauterive (FR)</c:v>
                </c:pt>
              </c:strCache>
            </c:strRef>
          </c:cat>
          <c:val>
            <c:numRef>
              <c:f>'ASOC-3 comparaison ln ASOC'!$J$8:$J$170</c:f>
              <c:numCache>
                <c:formatCode>0.00</c:formatCode>
                <c:ptCount val="163"/>
                <c:pt idx="0">
                  <c:v>64.623044489351955</c:v>
                </c:pt>
                <c:pt idx="1">
                  <c:v>64.713229408242938</c:v>
                </c:pt>
                <c:pt idx="2">
                  <c:v>76.41398580046932</c:v>
                </c:pt>
                <c:pt idx="3">
                  <c:v>78.751582457426522</c:v>
                </c:pt>
                <c:pt idx="4">
                  <c:v>79.017372207664181</c:v>
                </c:pt>
                <c:pt idx="5">
                  <c:v>79.906978673869602</c:v>
                </c:pt>
                <c:pt idx="6">
                  <c:v>84.174209637134794</c:v>
                </c:pt>
                <c:pt idx="7">
                  <c:v>88.34618092907759</c:v>
                </c:pt>
                <c:pt idx="8">
                  <c:v>90.211921386451394</c:v>
                </c:pt>
                <c:pt idx="9">
                  <c:v>90.365308077031443</c:v>
                </c:pt>
                <c:pt idx="10">
                  <c:v>92.93589571295206</c:v>
                </c:pt>
                <c:pt idx="11">
                  <c:v>94.763417077314955</c:v>
                </c:pt>
                <c:pt idx="12">
                  <c:v>94.791110722216786</c:v>
                </c:pt>
                <c:pt idx="13">
                  <c:v>99.348361108668655</c:v>
                </c:pt>
                <c:pt idx="14">
                  <c:v>104.69110575910233</c:v>
                </c:pt>
                <c:pt idx="15">
                  <c:v>141.73147098308584</c:v>
                </c:pt>
                <c:pt idx="16">
                  <c:v>90.960008021800647</c:v>
                </c:pt>
                <c:pt idx="17">
                  <c:v>101.0485511272454</c:v>
                </c:pt>
                <c:pt idx="18">
                  <c:v>89.584596470036345</c:v>
                </c:pt>
                <c:pt idx="19">
                  <c:v>74.599819095475837</c:v>
                </c:pt>
                <c:pt idx="20">
                  <c:v>95.859989232513612</c:v>
                </c:pt>
                <c:pt idx="21">
                  <c:v>83.846640873815517</c:v>
                </c:pt>
                <c:pt idx="22">
                  <c:v>85.896007464257039</c:v>
                </c:pt>
                <c:pt idx="23">
                  <c:v>98.311417011410001</c:v>
                </c:pt>
                <c:pt idx="24">
                  <c:v>92.684896528458637</c:v>
                </c:pt>
                <c:pt idx="25">
                  <c:v>93.650303686343506</c:v>
                </c:pt>
                <c:pt idx="26">
                  <c:v>92.073530284358057</c:v>
                </c:pt>
                <c:pt idx="27">
                  <c:v>90.569123864992207</c:v>
                </c:pt>
                <c:pt idx="28">
                  <c:v>110.0030761216168</c:v>
                </c:pt>
                <c:pt idx="29">
                  <c:v>86.953408043629452</c:v>
                </c:pt>
                <c:pt idx="30">
                  <c:v>91.177902662934699</c:v>
                </c:pt>
                <c:pt idx="31">
                  <c:v>101.23776643544839</c:v>
                </c:pt>
                <c:pt idx="32">
                  <c:v>99.809257469184615</c:v>
                </c:pt>
                <c:pt idx="33">
                  <c:v>78.055609357283558</c:v>
                </c:pt>
                <c:pt idx="34">
                  <c:v>95.817427194781729</c:v>
                </c:pt>
                <c:pt idx="35">
                  <c:v>104.36604235902477</c:v>
                </c:pt>
                <c:pt idx="36">
                  <c:v>101.71299356751433</c:v>
                </c:pt>
                <c:pt idx="37">
                  <c:v>83.091757877852373</c:v>
                </c:pt>
                <c:pt idx="38">
                  <c:v>83.202712698218534</c:v>
                </c:pt>
                <c:pt idx="39">
                  <c:v>113.86215357278715</c:v>
                </c:pt>
                <c:pt idx="40">
                  <c:v>47.743497039789474</c:v>
                </c:pt>
                <c:pt idx="41">
                  <c:v>95.47847433494394</c:v>
                </c:pt>
                <c:pt idx="42">
                  <c:v>92.525794545284427</c:v>
                </c:pt>
                <c:pt idx="43">
                  <c:v>95.692616780096756</c:v>
                </c:pt>
                <c:pt idx="44">
                  <c:v>99.819651733881116</c:v>
                </c:pt>
                <c:pt idx="45">
                  <c:v>88.639572334402089</c:v>
                </c:pt>
                <c:pt idx="46">
                  <c:v>85.692179366829151</c:v>
                </c:pt>
                <c:pt idx="47">
                  <c:v>107.25742081338507</c:v>
                </c:pt>
                <c:pt idx="48">
                  <c:v>91.036759452433429</c:v>
                </c:pt>
                <c:pt idx="49">
                  <c:v>109.81548154535031</c:v>
                </c:pt>
                <c:pt idx="50">
                  <c:v>100.9524856970679</c:v>
                </c:pt>
                <c:pt idx="51">
                  <c:v>84.613276454211686</c:v>
                </c:pt>
                <c:pt idx="52">
                  <c:v>90.33863322628487</c:v>
                </c:pt>
                <c:pt idx="53">
                  <c:v>89.479489219434612</c:v>
                </c:pt>
                <c:pt idx="54">
                  <c:v>92.611813855655186</c:v>
                </c:pt>
                <c:pt idx="55">
                  <c:v>90.421618510795909</c:v>
                </c:pt>
                <c:pt idx="56">
                  <c:v>98.983497317330247</c:v>
                </c:pt>
                <c:pt idx="57">
                  <c:v>102.90152665002084</c:v>
                </c:pt>
                <c:pt idx="58">
                  <c:v>106.16875423145839</c:v>
                </c:pt>
                <c:pt idx="59">
                  <c:v>84.970139596828091</c:v>
                </c:pt>
                <c:pt idx="60">
                  <c:v>103.29179469881538</c:v>
                </c:pt>
                <c:pt idx="61">
                  <c:v>80.439455761238662</c:v>
                </c:pt>
                <c:pt idx="62">
                  <c:v>80.500529313262277</c:v>
                </c:pt>
                <c:pt idx="63">
                  <c:v>98.647106227824295</c:v>
                </c:pt>
                <c:pt idx="64">
                  <c:v>81.229944812190482</c:v>
                </c:pt>
                <c:pt idx="65">
                  <c:v>128.9696201712307</c:v>
                </c:pt>
                <c:pt idx="66">
                  <c:v>87.24699601632031</c:v>
                </c:pt>
                <c:pt idx="67">
                  <c:v>94.466778788804575</c:v>
                </c:pt>
                <c:pt idx="68">
                  <c:v>105.25697676969779</c:v>
                </c:pt>
                <c:pt idx="69">
                  <c:v>92.352121585033515</c:v>
                </c:pt>
                <c:pt idx="70">
                  <c:v>87.774960328602532</c:v>
                </c:pt>
                <c:pt idx="71">
                  <c:v>95.476459917273189</c:v>
                </c:pt>
                <c:pt idx="72">
                  <c:v>58.218776175497787</c:v>
                </c:pt>
                <c:pt idx="73">
                  <c:v>83.943212807644571</c:v>
                </c:pt>
                <c:pt idx="74">
                  <c:v>91.995558918479162</c:v>
                </c:pt>
                <c:pt idx="75">
                  <c:v>68.848119911692734</c:v>
                </c:pt>
                <c:pt idx="76">
                  <c:v>89.014857699442231</c:v>
                </c:pt>
                <c:pt idx="77">
                  <c:v>110.52174999836578</c:v>
                </c:pt>
                <c:pt idx="78">
                  <c:v>85.070679228902208</c:v>
                </c:pt>
                <c:pt idx="79">
                  <c:v>115.90332182749108</c:v>
                </c:pt>
                <c:pt idx="80">
                  <c:v>94.357349682405328</c:v>
                </c:pt>
                <c:pt idx="81">
                  <c:v>102.22290465428637</c:v>
                </c:pt>
                <c:pt idx="82">
                  <c:v>72.790477473208554</c:v>
                </c:pt>
                <c:pt idx="83">
                  <c:v>76.692748129744857</c:v>
                </c:pt>
                <c:pt idx="84">
                  <c:v>82.79803656580026</c:v>
                </c:pt>
                <c:pt idx="85">
                  <c:v>102.77036763744938</c:v>
                </c:pt>
                <c:pt idx="86">
                  <c:v>97.880213353677362</c:v>
                </c:pt>
                <c:pt idx="87">
                  <c:v>92.301959331435967</c:v>
                </c:pt>
                <c:pt idx="88">
                  <c:v>120.14011073866826</c:v>
                </c:pt>
                <c:pt idx="89">
                  <c:v>91.526977349913153</c:v>
                </c:pt>
                <c:pt idx="90">
                  <c:v>95.340863170302001</c:v>
                </c:pt>
                <c:pt idx="91">
                  <c:v>91.189318713268662</c:v>
                </c:pt>
                <c:pt idx="92">
                  <c:v>96.325548177981119</c:v>
                </c:pt>
                <c:pt idx="93">
                  <c:v>102.23439858734866</c:v>
                </c:pt>
                <c:pt idx="94">
                  <c:v>73.084248525983739</c:v>
                </c:pt>
                <c:pt idx="95">
                  <c:v>93.983418556004622</c:v>
                </c:pt>
                <c:pt idx="96">
                  <c:v>98.069886224057626</c:v>
                </c:pt>
                <c:pt idx="97">
                  <c:v>110.01745152671307</c:v>
                </c:pt>
                <c:pt idx="98">
                  <c:v>108.33572852006887</c:v>
                </c:pt>
                <c:pt idx="99">
                  <c:v>100.38936488440255</c:v>
                </c:pt>
                <c:pt idx="100">
                  <c:v>102.98326208229518</c:v>
                </c:pt>
                <c:pt idx="101">
                  <c:v>104.16563001462471</c:v>
                </c:pt>
                <c:pt idx="102">
                  <c:v>82.332669563034685</c:v>
                </c:pt>
                <c:pt idx="103">
                  <c:v>97.462474333538395</c:v>
                </c:pt>
                <c:pt idx="104">
                  <c:v>107.69310862441459</c:v>
                </c:pt>
                <c:pt idx="105">
                  <c:v>92.533609617191786</c:v>
                </c:pt>
                <c:pt idx="106">
                  <c:v>98.227169436968694</c:v>
                </c:pt>
                <c:pt idx="107">
                  <c:v>96.070635789434178</c:v>
                </c:pt>
                <c:pt idx="108">
                  <c:v>77.433228021745876</c:v>
                </c:pt>
                <c:pt idx="109">
                  <c:v>93.792737941884866</c:v>
                </c:pt>
                <c:pt idx="110">
                  <c:v>99.082344456533946</c:v>
                </c:pt>
                <c:pt idx="111">
                  <c:v>110.74624962550146</c:v>
                </c:pt>
                <c:pt idx="112">
                  <c:v>113.1524492850093</c:v>
                </c:pt>
                <c:pt idx="113">
                  <c:v>103.95390541485176</c:v>
                </c:pt>
                <c:pt idx="114">
                  <c:v>112.07113804036214</c:v>
                </c:pt>
                <c:pt idx="115">
                  <c:v>93.230200400124275</c:v>
                </c:pt>
                <c:pt idx="116">
                  <c:v>79.181316139942894</c:v>
                </c:pt>
                <c:pt idx="117">
                  <c:v>98.151385611618593</c:v>
                </c:pt>
                <c:pt idx="118">
                  <c:v>92.85823985016404</c:v>
                </c:pt>
                <c:pt idx="119">
                  <c:v>91.352119960011947</c:v>
                </c:pt>
                <c:pt idx="120">
                  <c:v>108.9535914759779</c:v>
                </c:pt>
                <c:pt idx="121">
                  <c:v>99.405051903565749</c:v>
                </c:pt>
                <c:pt idx="122">
                  <c:v>100.8301317688382</c:v>
                </c:pt>
                <c:pt idx="123">
                  <c:v>88.434975925660225</c:v>
                </c:pt>
                <c:pt idx="124">
                  <c:v>66.064386427495961</c:v>
                </c:pt>
                <c:pt idx="125">
                  <c:v>92.523051656860474</c:v>
                </c:pt>
                <c:pt idx="126">
                  <c:v>101.52639661640322</c:v>
                </c:pt>
                <c:pt idx="127">
                  <c:v>99.339972546552687</c:v>
                </c:pt>
                <c:pt idx="128">
                  <c:v>84.057587624288999</c:v>
                </c:pt>
                <c:pt idx="129">
                  <c:v>93.130259547996715</c:v>
                </c:pt>
                <c:pt idx="130">
                  <c:v>108.34382264541136</c:v>
                </c:pt>
                <c:pt idx="131">
                  <c:v>111.72518581661677</c:v>
                </c:pt>
                <c:pt idx="132">
                  <c:v>105.15364625725205</c:v>
                </c:pt>
                <c:pt idx="133">
                  <c:v>113.90454838067087</c:v>
                </c:pt>
                <c:pt idx="134">
                  <c:v>114.51940447421913</c:v>
                </c:pt>
                <c:pt idx="135">
                  <c:v>60.747909194320663</c:v>
                </c:pt>
                <c:pt idx="136">
                  <c:v>117.21976253674511</c:v>
                </c:pt>
                <c:pt idx="137">
                  <c:v>108.74492814818539</c:v>
                </c:pt>
                <c:pt idx="138">
                  <c:v>111.33823028377404</c:v>
                </c:pt>
                <c:pt idx="139">
                  <c:v>108.03504965551002</c:v>
                </c:pt>
                <c:pt idx="140">
                  <c:v>129.78101063119215</c:v>
                </c:pt>
                <c:pt idx="141">
                  <c:v>102.38453456344341</c:v>
                </c:pt>
                <c:pt idx="142">
                  <c:v>81.964405091695554</c:v>
                </c:pt>
                <c:pt idx="143">
                  <c:v>106.57783363601079</c:v>
                </c:pt>
                <c:pt idx="144">
                  <c:v>130.13456520034609</c:v>
                </c:pt>
                <c:pt idx="145">
                  <c:v>66.744612900472163</c:v>
                </c:pt>
                <c:pt idx="146">
                  <c:v>124.76002774938489</c:v>
                </c:pt>
                <c:pt idx="147">
                  <c:v>114.7062573531167</c:v>
                </c:pt>
                <c:pt idx="148">
                  <c:v>68.003971519545388</c:v>
                </c:pt>
                <c:pt idx="149">
                  <c:v>77.375187760874937</c:v>
                </c:pt>
                <c:pt idx="150">
                  <c:v>90.988853137305341</c:v>
                </c:pt>
                <c:pt idx="151">
                  <c:v>117.84818850820744</c:v>
                </c:pt>
                <c:pt idx="152">
                  <c:v>94.414408032860521</c:v>
                </c:pt>
                <c:pt idx="153">
                  <c:v>105.91536412080865</c:v>
                </c:pt>
                <c:pt idx="154">
                  <c:v>129.35213884723419</c:v>
                </c:pt>
                <c:pt idx="155">
                  <c:v>128.79209080163085</c:v>
                </c:pt>
                <c:pt idx="156">
                  <c:v>102.67287219089836</c:v>
                </c:pt>
                <c:pt idx="157">
                  <c:v>132.43802357035372</c:v>
                </c:pt>
                <c:pt idx="158">
                  <c:v>96.64656012046315</c:v>
                </c:pt>
                <c:pt idx="159">
                  <c:v>116.97931416862764</c:v>
                </c:pt>
                <c:pt idx="160">
                  <c:v>147.0145554222407</c:v>
                </c:pt>
                <c:pt idx="161">
                  <c:v>159.290072935534</c:v>
                </c:pt>
                <c:pt idx="162">
                  <c:v>100.9917412967545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155520"/>
        <c:axId val="116157056"/>
      </c:lineChart>
      <c:catAx>
        <c:axId val="116155520"/>
        <c:scaling>
          <c:orientation val="minMax"/>
        </c:scaling>
        <c:delete val="0"/>
        <c:axPos val="b"/>
        <c:majorTickMark val="out"/>
        <c:minorTickMark val="none"/>
        <c:tickLblPos val="nextTo"/>
        <c:crossAx val="116157056"/>
        <c:crosses val="autoZero"/>
        <c:auto val="1"/>
        <c:lblAlgn val="ctr"/>
        <c:lblOffset val="100"/>
        <c:noMultiLvlLbl val="0"/>
      </c:catAx>
      <c:valAx>
        <c:axId val="11615705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61555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indice SAPE</c:v>
          </c:tx>
          <c:spPr>
            <a:ln>
              <a:solidFill>
                <a:srgbClr val="C00000"/>
              </a:solidFill>
            </a:ln>
          </c:spPr>
          <c:marker>
            <c:symbol val="diamond"/>
            <c:size val="3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'SAPE-5 comparaison'!$B$8:$B$170</c:f>
              <c:strCache>
                <c:ptCount val="163"/>
                <c:pt idx="0">
                  <c:v>Morens (FR)</c:v>
                </c:pt>
                <c:pt idx="1">
                  <c:v>Pierrafortscha</c:v>
                </c:pt>
                <c:pt idx="2">
                  <c:v>Autafond</c:v>
                </c:pt>
                <c:pt idx="3">
                  <c:v>Prévondavaux</c:v>
                </c:pt>
                <c:pt idx="4">
                  <c:v>Haut-Vully</c:v>
                </c:pt>
                <c:pt idx="5">
                  <c:v>Villarsel-sur-Marly</c:v>
                </c:pt>
                <c:pt idx="6">
                  <c:v>Ulmiz</c:v>
                </c:pt>
                <c:pt idx="7">
                  <c:v>Galmiz</c:v>
                </c:pt>
                <c:pt idx="8">
                  <c:v>St. Silvester</c:v>
                </c:pt>
                <c:pt idx="9">
                  <c:v>Meyriez</c:v>
                </c:pt>
                <c:pt idx="10">
                  <c:v>Lurtigen</c:v>
                </c:pt>
                <c:pt idx="11">
                  <c:v>Gempenach</c:v>
                </c:pt>
                <c:pt idx="12">
                  <c:v>Plaffeien</c:v>
                </c:pt>
                <c:pt idx="13">
                  <c:v>Bussy (FR)</c:v>
                </c:pt>
                <c:pt idx="14">
                  <c:v>Châtonnaye</c:v>
                </c:pt>
                <c:pt idx="15">
                  <c:v>Chapelle (Glâne)</c:v>
                </c:pt>
                <c:pt idx="16">
                  <c:v>St. Antoni</c:v>
                </c:pt>
                <c:pt idx="17">
                  <c:v>Zumholz</c:v>
                </c:pt>
                <c:pt idx="18">
                  <c:v>Jaun</c:v>
                </c:pt>
                <c:pt idx="19">
                  <c:v>Val-de-Charmey</c:v>
                </c:pt>
                <c:pt idx="20">
                  <c:v>Rossens (FR)</c:v>
                </c:pt>
                <c:pt idx="21">
                  <c:v>Senèdes</c:v>
                </c:pt>
                <c:pt idx="22">
                  <c:v>Crésuz</c:v>
                </c:pt>
                <c:pt idx="23">
                  <c:v>Pont-la-Ville</c:v>
                </c:pt>
                <c:pt idx="24">
                  <c:v>Morlon</c:v>
                </c:pt>
                <c:pt idx="25">
                  <c:v>Jeuss</c:v>
                </c:pt>
                <c:pt idx="26">
                  <c:v>Matran</c:v>
                </c:pt>
                <c:pt idx="27">
                  <c:v>Bas-Vully</c:v>
                </c:pt>
                <c:pt idx="28">
                  <c:v>Giffers</c:v>
                </c:pt>
                <c:pt idx="29">
                  <c:v>Tentlingen</c:v>
                </c:pt>
                <c:pt idx="30">
                  <c:v>Fräschels</c:v>
                </c:pt>
                <c:pt idx="31">
                  <c:v>Ecublens (FR)</c:v>
                </c:pt>
                <c:pt idx="32">
                  <c:v>Salvenach</c:v>
                </c:pt>
                <c:pt idx="33">
                  <c:v>Rechthalten</c:v>
                </c:pt>
                <c:pt idx="34">
                  <c:v>St. Ursen</c:v>
                </c:pt>
                <c:pt idx="35">
                  <c:v>Plasselb</c:v>
                </c:pt>
                <c:pt idx="36">
                  <c:v>Hauteville</c:v>
                </c:pt>
                <c:pt idx="37">
                  <c:v>Muntelier</c:v>
                </c:pt>
                <c:pt idx="38">
                  <c:v>Ried bei Kerzers</c:v>
                </c:pt>
                <c:pt idx="39">
                  <c:v>Oberschrot</c:v>
                </c:pt>
                <c:pt idx="40">
                  <c:v>Ependes (FR)</c:v>
                </c:pt>
                <c:pt idx="41">
                  <c:v>Corminboeuf</c:v>
                </c:pt>
                <c:pt idx="42">
                  <c:v>Marsens</c:v>
                </c:pt>
                <c:pt idx="43">
                  <c:v>Düdingen</c:v>
                </c:pt>
                <c:pt idx="44">
                  <c:v>Bösingen</c:v>
                </c:pt>
                <c:pt idx="45">
                  <c:v>Billens-Hennens</c:v>
                </c:pt>
                <c:pt idx="46">
                  <c:v>Barberêche</c:v>
                </c:pt>
                <c:pt idx="47">
                  <c:v>Cheiry</c:v>
                </c:pt>
                <c:pt idx="48">
                  <c:v>Le Pâquier (FR)</c:v>
                </c:pt>
                <c:pt idx="49">
                  <c:v>Chésopelloz</c:v>
                </c:pt>
                <c:pt idx="50">
                  <c:v>Marly</c:v>
                </c:pt>
                <c:pt idx="51">
                  <c:v>Ueberstorf</c:v>
                </c:pt>
                <c:pt idx="52">
                  <c:v>Granges (Veveyse)</c:v>
                </c:pt>
                <c:pt idx="53">
                  <c:v>Le Mouret</c:v>
                </c:pt>
                <c:pt idx="54">
                  <c:v>Grolley</c:v>
                </c:pt>
                <c:pt idx="55">
                  <c:v>Tafers</c:v>
                </c:pt>
                <c:pt idx="56">
                  <c:v>Broc</c:v>
                </c:pt>
                <c:pt idx="57">
                  <c:v>Gurmels</c:v>
                </c:pt>
                <c:pt idx="58">
                  <c:v>Wallenried</c:v>
                </c:pt>
                <c:pt idx="59">
                  <c:v>Vernay</c:v>
                </c:pt>
                <c:pt idx="60">
                  <c:v>Greng</c:v>
                </c:pt>
                <c:pt idx="61">
                  <c:v>Brünisried</c:v>
                </c:pt>
                <c:pt idx="62">
                  <c:v>Surpierre</c:v>
                </c:pt>
                <c:pt idx="63">
                  <c:v>Murten</c:v>
                </c:pt>
                <c:pt idx="64">
                  <c:v>Kleinbösingen</c:v>
                </c:pt>
                <c:pt idx="65">
                  <c:v>Kerzers</c:v>
                </c:pt>
                <c:pt idx="66">
                  <c:v>Villorsonnens</c:v>
                </c:pt>
                <c:pt idx="67">
                  <c:v>Pont-en-Ogoz</c:v>
                </c:pt>
                <c:pt idx="68">
                  <c:v>Saint-Aubin (FR)</c:v>
                </c:pt>
                <c:pt idx="69">
                  <c:v>Chénens</c:v>
                </c:pt>
                <c:pt idx="70">
                  <c:v>Avry</c:v>
                </c:pt>
                <c:pt idx="71">
                  <c:v>Wünnewil-Flamatt</c:v>
                </c:pt>
                <c:pt idx="72">
                  <c:v>Bossonnens</c:v>
                </c:pt>
                <c:pt idx="73">
                  <c:v>Heitenried</c:v>
                </c:pt>
                <c:pt idx="74">
                  <c:v>Mézières (FR)</c:v>
                </c:pt>
                <c:pt idx="75">
                  <c:v>Cugy (FR)</c:v>
                </c:pt>
                <c:pt idx="76">
                  <c:v>La Sonnaz</c:v>
                </c:pt>
                <c:pt idx="77">
                  <c:v>Alterswil</c:v>
                </c:pt>
                <c:pt idx="78">
                  <c:v>Haut-Intyamon</c:v>
                </c:pt>
                <c:pt idx="79">
                  <c:v>Cressier (FR)</c:v>
                </c:pt>
                <c:pt idx="80">
                  <c:v>Corbières</c:v>
                </c:pt>
                <c:pt idx="81">
                  <c:v>Romont (FR)</c:v>
                </c:pt>
                <c:pt idx="82">
                  <c:v>Villeneuve (FR)</c:v>
                </c:pt>
                <c:pt idx="83">
                  <c:v>Villarepos</c:v>
                </c:pt>
                <c:pt idx="84">
                  <c:v>Massonnens</c:v>
                </c:pt>
                <c:pt idx="85">
                  <c:v>Nuvilly</c:v>
                </c:pt>
                <c:pt idx="86">
                  <c:v>Ponthaux</c:v>
                </c:pt>
                <c:pt idx="87">
                  <c:v>Villaz-Saint-Pierre</c:v>
                </c:pt>
                <c:pt idx="88">
                  <c:v>Gruyères</c:v>
                </c:pt>
                <c:pt idx="89">
                  <c:v>Auboranges</c:v>
                </c:pt>
                <c:pt idx="90">
                  <c:v>La Verrerie</c:v>
                </c:pt>
                <c:pt idx="91">
                  <c:v>Prez-vers-Noréaz</c:v>
                </c:pt>
                <c:pt idx="92">
                  <c:v>Arconciel</c:v>
                </c:pt>
                <c:pt idx="93">
                  <c:v>Fribourg</c:v>
                </c:pt>
                <c:pt idx="94">
                  <c:v>Courlevon</c:v>
                </c:pt>
                <c:pt idx="95">
                  <c:v>Estavayer-le-Lac</c:v>
                </c:pt>
                <c:pt idx="96">
                  <c:v>La Roche</c:v>
                </c:pt>
                <c:pt idx="97">
                  <c:v>Rue</c:v>
                </c:pt>
                <c:pt idx="98">
                  <c:v>Corpataux-Magnedens</c:v>
                </c:pt>
                <c:pt idx="99">
                  <c:v>Châbles</c:v>
                </c:pt>
                <c:pt idx="100">
                  <c:v>La Brillaz</c:v>
                </c:pt>
                <c:pt idx="101">
                  <c:v>Semsales</c:v>
                </c:pt>
                <c:pt idx="102">
                  <c:v>Fétigny</c:v>
                </c:pt>
                <c:pt idx="103">
                  <c:v>Neyruz (FR)</c:v>
                </c:pt>
                <c:pt idx="104">
                  <c:v>Treyvaux</c:v>
                </c:pt>
                <c:pt idx="105">
                  <c:v>Riaz</c:v>
                </c:pt>
                <c:pt idx="106">
                  <c:v>Belfaux</c:v>
                </c:pt>
                <c:pt idx="107">
                  <c:v>Montagny (FR)</c:v>
                </c:pt>
                <c:pt idx="108">
                  <c:v>Echarlens</c:v>
                </c:pt>
                <c:pt idx="109">
                  <c:v>Remaufens</c:v>
                </c:pt>
                <c:pt idx="110">
                  <c:v>Vaulruz</c:v>
                </c:pt>
                <c:pt idx="111">
                  <c:v>Domdidier</c:v>
                </c:pt>
                <c:pt idx="112">
                  <c:v>Saint-Martin (FR)</c:v>
                </c:pt>
                <c:pt idx="113">
                  <c:v>Schmitten (FR)</c:v>
                </c:pt>
                <c:pt idx="114">
                  <c:v>Montet (Glâne)</c:v>
                </c:pt>
                <c:pt idx="115">
                  <c:v>Châtel-Saint-Denis</c:v>
                </c:pt>
                <c:pt idx="116">
                  <c:v>Bulle</c:v>
                </c:pt>
                <c:pt idx="117">
                  <c:v>Courgevaux</c:v>
                </c:pt>
                <c:pt idx="118">
                  <c:v>Misery-Courtion</c:v>
                </c:pt>
                <c:pt idx="119">
                  <c:v>Attalens</c:v>
                </c:pt>
                <c:pt idx="120">
                  <c:v>Vuadens</c:v>
                </c:pt>
                <c:pt idx="121">
                  <c:v>Sorens</c:v>
                </c:pt>
                <c:pt idx="122">
                  <c:v>Léchelles</c:v>
                </c:pt>
                <c:pt idx="123">
                  <c:v>Hauterive (FR)</c:v>
                </c:pt>
                <c:pt idx="124">
                  <c:v>Cottens (FR)</c:v>
                </c:pt>
                <c:pt idx="125">
                  <c:v>Farvagny</c:v>
                </c:pt>
                <c:pt idx="126">
                  <c:v>Le Châtelard</c:v>
                </c:pt>
                <c:pt idx="127">
                  <c:v>Siviriez</c:v>
                </c:pt>
                <c:pt idx="128">
                  <c:v>Châtel-sur-Montsalvens</c:v>
                </c:pt>
                <c:pt idx="129">
                  <c:v>Cheyres</c:v>
                </c:pt>
                <c:pt idx="130">
                  <c:v>Le Flon</c:v>
                </c:pt>
                <c:pt idx="131">
                  <c:v>Murist</c:v>
                </c:pt>
                <c:pt idx="132">
                  <c:v>Villars-sur-Glâne</c:v>
                </c:pt>
                <c:pt idx="133">
                  <c:v>Vallon</c:v>
                </c:pt>
                <c:pt idx="134">
                  <c:v>Lully (FR)</c:v>
                </c:pt>
                <c:pt idx="135">
                  <c:v>Grandvillard</c:v>
                </c:pt>
                <c:pt idx="136">
                  <c:v>Gletterens</c:v>
                </c:pt>
                <c:pt idx="137">
                  <c:v>Les Montets</c:v>
                </c:pt>
                <c:pt idx="138">
                  <c:v>Courtepin</c:v>
                </c:pt>
                <c:pt idx="139">
                  <c:v>Vuisternens-devant-Romont</c:v>
                </c:pt>
                <c:pt idx="140">
                  <c:v>Ursy</c:v>
                </c:pt>
                <c:pt idx="141">
                  <c:v>Sâles</c:v>
                </c:pt>
                <c:pt idx="142">
                  <c:v>Delley-Portalban</c:v>
                </c:pt>
                <c:pt idx="143">
                  <c:v>Botterens</c:v>
                </c:pt>
                <c:pt idx="144">
                  <c:v>Torny</c:v>
                </c:pt>
                <c:pt idx="145">
                  <c:v>Bas-Intyamon</c:v>
                </c:pt>
                <c:pt idx="146">
                  <c:v>Châtillon (FR)</c:v>
                </c:pt>
                <c:pt idx="147">
                  <c:v>Noréaz</c:v>
                </c:pt>
                <c:pt idx="148">
                  <c:v>Autigny</c:v>
                </c:pt>
                <c:pt idx="149">
                  <c:v>Sévaz</c:v>
                </c:pt>
                <c:pt idx="150">
                  <c:v>Corserey</c:v>
                </c:pt>
                <c:pt idx="151">
                  <c:v>Ménières</c:v>
                </c:pt>
                <c:pt idx="152">
                  <c:v>Le Glèbe</c:v>
                </c:pt>
                <c:pt idx="153">
                  <c:v>Givisiez</c:v>
                </c:pt>
                <c:pt idx="154">
                  <c:v>Ferpicloz</c:v>
                </c:pt>
                <c:pt idx="155">
                  <c:v>Granges-Paccot</c:v>
                </c:pt>
                <c:pt idx="156">
                  <c:v>La Folliaz</c:v>
                </c:pt>
                <c:pt idx="157">
                  <c:v>Rueyres-les-Prés</c:v>
                </c:pt>
                <c:pt idx="158">
                  <c:v>Dompierre (FR)</c:v>
                </c:pt>
                <c:pt idx="159">
                  <c:v>Vuisternens-en-Ogoz</c:v>
                </c:pt>
                <c:pt idx="160">
                  <c:v>Grangettes</c:v>
                </c:pt>
                <c:pt idx="161">
                  <c:v>Russy</c:v>
                </c:pt>
                <c:pt idx="162">
                  <c:v>Vuissens</c:v>
                </c:pt>
              </c:strCache>
            </c:strRef>
          </c:cat>
          <c:val>
            <c:numRef>
              <c:f>'SAPE-5 comparaison'!$F$8:$F$170</c:f>
              <c:numCache>
                <c:formatCode>0.00</c:formatCode>
                <c:ptCount val="163"/>
                <c:pt idx="0">
                  <c:v>15.845842424319867</c:v>
                </c:pt>
                <c:pt idx="1">
                  <c:v>30.406886814235424</c:v>
                </c:pt>
                <c:pt idx="2">
                  <c:v>31.691684848639735</c:v>
                </c:pt>
                <c:pt idx="3">
                  <c:v>35.157962878959701</c:v>
                </c:pt>
                <c:pt idx="4">
                  <c:v>51.289263494011806</c:v>
                </c:pt>
                <c:pt idx="5">
                  <c:v>51.726658028814278</c:v>
                </c:pt>
                <c:pt idx="6">
                  <c:v>56.535417694809574</c:v>
                </c:pt>
                <c:pt idx="7">
                  <c:v>56.606531427759023</c:v>
                </c:pt>
                <c:pt idx="8">
                  <c:v>61.259529037265914</c:v>
                </c:pt>
                <c:pt idx="9">
                  <c:v>61.646839020641679</c:v>
                </c:pt>
                <c:pt idx="10">
                  <c:v>62.503045118150581</c:v>
                </c:pt>
                <c:pt idx="11">
                  <c:v>62.720825763161571</c:v>
                </c:pt>
                <c:pt idx="12">
                  <c:v>63.660508916634861</c:v>
                </c:pt>
                <c:pt idx="13">
                  <c:v>66.505703179904074</c:v>
                </c:pt>
                <c:pt idx="14">
                  <c:v>67.076438663381126</c:v>
                </c:pt>
                <c:pt idx="15">
                  <c:v>68.705637381783845</c:v>
                </c:pt>
                <c:pt idx="16">
                  <c:v>69.578861546620473</c:v>
                </c:pt>
                <c:pt idx="17">
                  <c:v>70.147302434758927</c:v>
                </c:pt>
                <c:pt idx="18">
                  <c:v>70.525824043763947</c:v>
                </c:pt>
                <c:pt idx="19">
                  <c:v>71.689983780376636</c:v>
                </c:pt>
                <c:pt idx="20">
                  <c:v>71.773831714622688</c:v>
                </c:pt>
                <c:pt idx="21">
                  <c:v>73.532994256647754</c:v>
                </c:pt>
                <c:pt idx="22">
                  <c:v>73.774086041095771</c:v>
                </c:pt>
                <c:pt idx="23">
                  <c:v>74.383789231518065</c:v>
                </c:pt>
                <c:pt idx="24">
                  <c:v>74.872299230849393</c:v>
                </c:pt>
                <c:pt idx="25">
                  <c:v>75.0036541417807</c:v>
                </c:pt>
                <c:pt idx="26">
                  <c:v>76.056001329994473</c:v>
                </c:pt>
                <c:pt idx="27">
                  <c:v>76.368698511306476</c:v>
                </c:pt>
                <c:pt idx="28">
                  <c:v>76.743165902231283</c:v>
                </c:pt>
                <c:pt idx="29">
                  <c:v>77.020867333857936</c:v>
                </c:pt>
                <c:pt idx="30">
                  <c:v>77.256982806984425</c:v>
                </c:pt>
                <c:pt idx="31">
                  <c:v>77.347518333711363</c:v>
                </c:pt>
                <c:pt idx="32">
                  <c:v>78.951214886084955</c:v>
                </c:pt>
                <c:pt idx="33">
                  <c:v>78.951214886084955</c:v>
                </c:pt>
                <c:pt idx="34">
                  <c:v>79.043663615459764</c:v>
                </c:pt>
                <c:pt idx="35">
                  <c:v>79.821722049258469</c:v>
                </c:pt>
                <c:pt idx="36">
                  <c:v>81.050260907927694</c:v>
                </c:pt>
                <c:pt idx="37">
                  <c:v>81.300454011281957</c:v>
                </c:pt>
                <c:pt idx="38">
                  <c:v>81.329263527232087</c:v>
                </c:pt>
                <c:pt idx="39">
                  <c:v>81.53977930857954</c:v>
                </c:pt>
                <c:pt idx="40">
                  <c:v>81.822168154669868</c:v>
                </c:pt>
                <c:pt idx="41">
                  <c:v>82.572830247831973</c:v>
                </c:pt>
                <c:pt idx="42">
                  <c:v>82.667632578770935</c:v>
                </c:pt>
                <c:pt idx="43">
                  <c:v>83.087294319378685</c:v>
                </c:pt>
                <c:pt idx="44">
                  <c:v>83.639614319483485</c:v>
                </c:pt>
                <c:pt idx="45">
                  <c:v>83.95931433781422</c:v>
                </c:pt>
                <c:pt idx="46">
                  <c:v>84.749891685627915</c:v>
                </c:pt>
                <c:pt idx="47">
                  <c:v>84.909797141638535</c:v>
                </c:pt>
                <c:pt idx="48">
                  <c:v>85.139283079859183</c:v>
                </c:pt>
                <c:pt idx="49">
                  <c:v>85.231425161114444</c:v>
                </c:pt>
                <c:pt idx="50">
                  <c:v>85.810469317405378</c:v>
                </c:pt>
                <c:pt idx="51">
                  <c:v>86.723957030295253</c:v>
                </c:pt>
                <c:pt idx="52">
                  <c:v>86.855860043557868</c:v>
                </c:pt>
                <c:pt idx="53">
                  <c:v>87.024888778073986</c:v>
                </c:pt>
                <c:pt idx="54">
                  <c:v>87.093320556998805</c:v>
                </c:pt>
                <c:pt idx="55">
                  <c:v>87.230179268801209</c:v>
                </c:pt>
                <c:pt idx="56">
                  <c:v>88.204297270734116</c:v>
                </c:pt>
                <c:pt idx="57">
                  <c:v>88.217697427305353</c:v>
                </c:pt>
                <c:pt idx="58">
                  <c:v>88.239593107977299</c:v>
                </c:pt>
                <c:pt idx="59">
                  <c:v>88.570388208663246</c:v>
                </c:pt>
                <c:pt idx="60">
                  <c:v>89.492996419170154</c:v>
                </c:pt>
                <c:pt idx="61">
                  <c:v>89.86612938646536</c:v>
                </c:pt>
                <c:pt idx="62">
                  <c:v>90.004384970136854</c:v>
                </c:pt>
                <c:pt idx="63">
                  <c:v>90.143066611076961</c:v>
                </c:pt>
                <c:pt idx="64">
                  <c:v>90.760724339633796</c:v>
                </c:pt>
                <c:pt idx="65">
                  <c:v>91.437215564550428</c:v>
                </c:pt>
                <c:pt idx="66">
                  <c:v>91.947424892391155</c:v>
                </c:pt>
                <c:pt idx="67">
                  <c:v>92.055916830940674</c:v>
                </c:pt>
                <c:pt idx="68">
                  <c:v>92.490055203737271</c:v>
                </c:pt>
                <c:pt idx="69">
                  <c:v>92.557700855814488</c:v>
                </c:pt>
                <c:pt idx="70">
                  <c:v>92.637232634485372</c:v>
                </c:pt>
                <c:pt idx="71">
                  <c:v>92.848389699676488</c:v>
                </c:pt>
                <c:pt idx="72">
                  <c:v>92.90165698457092</c:v>
                </c:pt>
                <c:pt idx="73">
                  <c:v>93.141792725087157</c:v>
                </c:pt>
                <c:pt idx="74">
                  <c:v>93.476364212308297</c:v>
                </c:pt>
                <c:pt idx="75">
                  <c:v>93.878745912559964</c:v>
                </c:pt>
                <c:pt idx="76">
                  <c:v>93.936615381453507</c:v>
                </c:pt>
                <c:pt idx="77">
                  <c:v>94.457375530878252</c:v>
                </c:pt>
                <c:pt idx="78">
                  <c:v>94.987326698587339</c:v>
                </c:pt>
                <c:pt idx="79">
                  <c:v>95.523521784343345</c:v>
                </c:pt>
                <c:pt idx="80">
                  <c:v>95.687651546859414</c:v>
                </c:pt>
                <c:pt idx="81">
                  <c:v>95.922630271812849</c:v>
                </c:pt>
                <c:pt idx="82">
                  <c:v>96.004677301479305</c:v>
                </c:pt>
                <c:pt idx="83">
                  <c:v>96.380313394709972</c:v>
                </c:pt>
                <c:pt idx="84">
                  <c:v>97.027314392858003</c:v>
                </c:pt>
                <c:pt idx="85">
                  <c:v>97.08594825458924</c:v>
                </c:pt>
                <c:pt idx="86">
                  <c:v>97.266986639196887</c:v>
                </c:pt>
                <c:pt idx="87">
                  <c:v>98.406812835305217</c:v>
                </c:pt>
                <c:pt idx="88">
                  <c:v>98.58448522246573</c:v>
                </c:pt>
                <c:pt idx="89">
                  <c:v>98.905917549600943</c:v>
                </c:pt>
                <c:pt idx="90">
                  <c:v>99.441586513799379</c:v>
                </c:pt>
                <c:pt idx="91">
                  <c:v>99.953216779852383</c:v>
                </c:pt>
                <c:pt idx="92">
                  <c:v>100.70823126453932</c:v>
                </c:pt>
                <c:pt idx="93">
                  <c:v>100.90527620034683</c:v>
                </c:pt>
                <c:pt idx="94">
                  <c:v>100.96645749855095</c:v>
                </c:pt>
                <c:pt idx="95">
                  <c:v>101.17000936091851</c:v>
                </c:pt>
                <c:pt idx="96">
                  <c:v>102.34513122840214</c:v>
                </c:pt>
                <c:pt idx="97">
                  <c:v>102.56909968106764</c:v>
                </c:pt>
                <c:pt idx="98">
                  <c:v>103.24870111289432</c:v>
                </c:pt>
                <c:pt idx="99">
                  <c:v>103.41729470802632</c:v>
                </c:pt>
                <c:pt idx="100">
                  <c:v>103.46764477176397</c:v>
                </c:pt>
                <c:pt idx="101">
                  <c:v>103.56852019577735</c:v>
                </c:pt>
                <c:pt idx="102">
                  <c:v>105.47388863687912</c:v>
                </c:pt>
                <c:pt idx="103">
                  <c:v>105.57699116731595</c:v>
                </c:pt>
                <c:pt idx="104">
                  <c:v>105.74115718675374</c:v>
                </c:pt>
                <c:pt idx="105">
                  <c:v>105.95807204391943</c:v>
                </c:pt>
                <c:pt idx="106">
                  <c:v>106.03792012691591</c:v>
                </c:pt>
                <c:pt idx="107">
                  <c:v>106.17577174335564</c:v>
                </c:pt>
                <c:pt idx="108">
                  <c:v>106.19139808338849</c:v>
                </c:pt>
                <c:pt idx="109">
                  <c:v>106.50065693848016</c:v>
                </c:pt>
                <c:pt idx="110">
                  <c:v>106.52692907093493</c:v>
                </c:pt>
                <c:pt idx="111">
                  <c:v>106.52766954060814</c:v>
                </c:pt>
                <c:pt idx="112">
                  <c:v>106.61921220549281</c:v>
                </c:pt>
                <c:pt idx="113">
                  <c:v>106.72012696159511</c:v>
                </c:pt>
                <c:pt idx="114">
                  <c:v>107.14807734540099</c:v>
                </c:pt>
                <c:pt idx="115">
                  <c:v>107.21637890864906</c:v>
                </c:pt>
                <c:pt idx="116">
                  <c:v>107.40534798827797</c:v>
                </c:pt>
                <c:pt idx="117">
                  <c:v>107.77975355672247</c:v>
                </c:pt>
                <c:pt idx="118">
                  <c:v>110.02324936719172</c:v>
                </c:pt>
                <c:pt idx="119">
                  <c:v>110.66112906164366</c:v>
                </c:pt>
                <c:pt idx="120">
                  <c:v>111.28037615409387</c:v>
                </c:pt>
                <c:pt idx="121">
                  <c:v>111.30513175259406</c:v>
                </c:pt>
                <c:pt idx="122">
                  <c:v>111.4919183188632</c:v>
                </c:pt>
                <c:pt idx="123">
                  <c:v>112.17276538314478</c:v>
                </c:pt>
                <c:pt idx="124">
                  <c:v>112.42630775650451</c:v>
                </c:pt>
                <c:pt idx="125">
                  <c:v>113.12820527842385</c:v>
                </c:pt>
                <c:pt idx="126">
                  <c:v>114.61684413087131</c:v>
                </c:pt>
                <c:pt idx="127">
                  <c:v>114.8119717158921</c:v>
                </c:pt>
                <c:pt idx="128">
                  <c:v>115.16309100509636</c:v>
                </c:pt>
                <c:pt idx="129">
                  <c:v>116.03704340320333</c:v>
                </c:pt>
                <c:pt idx="130">
                  <c:v>117.09156761075911</c:v>
                </c:pt>
                <c:pt idx="131">
                  <c:v>117.6527908106364</c:v>
                </c:pt>
                <c:pt idx="132">
                  <c:v>117.75890958811553</c:v>
                </c:pt>
                <c:pt idx="133">
                  <c:v>117.80678661012675</c:v>
                </c:pt>
                <c:pt idx="134">
                  <c:v>117.86288507994112</c:v>
                </c:pt>
                <c:pt idx="135">
                  <c:v>119.50064066630863</c:v>
                </c:pt>
                <c:pt idx="136">
                  <c:v>120.28887928398792</c:v>
                </c:pt>
                <c:pt idx="137">
                  <c:v>120.95581927135474</c:v>
                </c:pt>
                <c:pt idx="138">
                  <c:v>121.05415061152627</c:v>
                </c:pt>
                <c:pt idx="139">
                  <c:v>121.25707909519375</c:v>
                </c:pt>
                <c:pt idx="140">
                  <c:v>123.39577990937055</c:v>
                </c:pt>
                <c:pt idx="141">
                  <c:v>123.46280517165549</c:v>
                </c:pt>
                <c:pt idx="142">
                  <c:v>124.0217903131807</c:v>
                </c:pt>
                <c:pt idx="143">
                  <c:v>125.24602515038237</c:v>
                </c:pt>
                <c:pt idx="144">
                  <c:v>126.584812386243</c:v>
                </c:pt>
                <c:pt idx="145">
                  <c:v>126.7408686314172</c:v>
                </c:pt>
                <c:pt idx="146">
                  <c:v>126.84441509271738</c:v>
                </c:pt>
                <c:pt idx="147">
                  <c:v>128.89334999815014</c:v>
                </c:pt>
                <c:pt idx="148">
                  <c:v>128.9125305561856</c:v>
                </c:pt>
                <c:pt idx="149">
                  <c:v>132.35938966196593</c:v>
                </c:pt>
                <c:pt idx="150">
                  <c:v>132.69877271238124</c:v>
                </c:pt>
                <c:pt idx="151">
                  <c:v>133.85921277428287</c:v>
                </c:pt>
                <c:pt idx="152">
                  <c:v>134.49766736248236</c:v>
                </c:pt>
                <c:pt idx="153">
                  <c:v>135.17823235343184</c:v>
                </c:pt>
                <c:pt idx="154">
                  <c:v>136.61379861538629</c:v>
                </c:pt>
                <c:pt idx="155">
                  <c:v>137.09565408894153</c:v>
                </c:pt>
                <c:pt idx="156">
                  <c:v>141.98552709192708</c:v>
                </c:pt>
                <c:pt idx="157">
                  <c:v>143.62401856936731</c:v>
                </c:pt>
                <c:pt idx="158">
                  <c:v>146.48525835587907</c:v>
                </c:pt>
                <c:pt idx="159">
                  <c:v>156.93072251203347</c:v>
                </c:pt>
                <c:pt idx="160">
                  <c:v>182.75002024393268</c:v>
                </c:pt>
                <c:pt idx="161">
                  <c:v>196.51612438894509</c:v>
                </c:pt>
                <c:pt idx="162">
                  <c:v>222.34284824638547</c:v>
                </c:pt>
              </c:numCache>
            </c:numRef>
          </c:val>
          <c:smooth val="0"/>
        </c:ser>
        <c:ser>
          <c:idx val="1"/>
          <c:order val="1"/>
          <c:tx>
            <c:v>indice SCOB</c:v>
          </c:tx>
          <c:spPr>
            <a:ln>
              <a:solidFill>
                <a:srgbClr val="0070C0"/>
              </a:solidFill>
            </a:ln>
          </c:spPr>
          <c:marker>
            <c:symbol val="square"/>
            <c:size val="3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'SAPE-5 comparaison'!$B$8:$B$170</c:f>
              <c:strCache>
                <c:ptCount val="163"/>
                <c:pt idx="0">
                  <c:v>Morens (FR)</c:v>
                </c:pt>
                <c:pt idx="1">
                  <c:v>Pierrafortscha</c:v>
                </c:pt>
                <c:pt idx="2">
                  <c:v>Autafond</c:v>
                </c:pt>
                <c:pt idx="3">
                  <c:v>Prévondavaux</c:v>
                </c:pt>
                <c:pt idx="4">
                  <c:v>Haut-Vully</c:v>
                </c:pt>
                <c:pt idx="5">
                  <c:v>Villarsel-sur-Marly</c:v>
                </c:pt>
                <c:pt idx="6">
                  <c:v>Ulmiz</c:v>
                </c:pt>
                <c:pt idx="7">
                  <c:v>Galmiz</c:v>
                </c:pt>
                <c:pt idx="8">
                  <c:v>St. Silvester</c:v>
                </c:pt>
                <c:pt idx="9">
                  <c:v>Meyriez</c:v>
                </c:pt>
                <c:pt idx="10">
                  <c:v>Lurtigen</c:v>
                </c:pt>
                <c:pt idx="11">
                  <c:v>Gempenach</c:v>
                </c:pt>
                <c:pt idx="12">
                  <c:v>Plaffeien</c:v>
                </c:pt>
                <c:pt idx="13">
                  <c:v>Bussy (FR)</c:v>
                </c:pt>
                <c:pt idx="14">
                  <c:v>Châtonnaye</c:v>
                </c:pt>
                <c:pt idx="15">
                  <c:v>Chapelle (Glâne)</c:v>
                </c:pt>
                <c:pt idx="16">
                  <c:v>St. Antoni</c:v>
                </c:pt>
                <c:pt idx="17">
                  <c:v>Zumholz</c:v>
                </c:pt>
                <c:pt idx="18">
                  <c:v>Jaun</c:v>
                </c:pt>
                <c:pt idx="19">
                  <c:v>Val-de-Charmey</c:v>
                </c:pt>
                <c:pt idx="20">
                  <c:v>Rossens (FR)</c:v>
                </c:pt>
                <c:pt idx="21">
                  <c:v>Senèdes</c:v>
                </c:pt>
                <c:pt idx="22">
                  <c:v>Crésuz</c:v>
                </c:pt>
                <c:pt idx="23">
                  <c:v>Pont-la-Ville</c:v>
                </c:pt>
                <c:pt idx="24">
                  <c:v>Morlon</c:v>
                </c:pt>
                <c:pt idx="25">
                  <c:v>Jeuss</c:v>
                </c:pt>
                <c:pt idx="26">
                  <c:v>Matran</c:v>
                </c:pt>
                <c:pt idx="27">
                  <c:v>Bas-Vully</c:v>
                </c:pt>
                <c:pt idx="28">
                  <c:v>Giffers</c:v>
                </c:pt>
                <c:pt idx="29">
                  <c:v>Tentlingen</c:v>
                </c:pt>
                <c:pt idx="30">
                  <c:v>Fräschels</c:v>
                </c:pt>
                <c:pt idx="31">
                  <c:v>Ecublens (FR)</c:v>
                </c:pt>
                <c:pt idx="32">
                  <c:v>Salvenach</c:v>
                </c:pt>
                <c:pt idx="33">
                  <c:v>Rechthalten</c:v>
                </c:pt>
                <c:pt idx="34">
                  <c:v>St. Ursen</c:v>
                </c:pt>
                <c:pt idx="35">
                  <c:v>Plasselb</c:v>
                </c:pt>
                <c:pt idx="36">
                  <c:v>Hauteville</c:v>
                </c:pt>
                <c:pt idx="37">
                  <c:v>Muntelier</c:v>
                </c:pt>
                <c:pt idx="38">
                  <c:v>Ried bei Kerzers</c:v>
                </c:pt>
                <c:pt idx="39">
                  <c:v>Oberschrot</c:v>
                </c:pt>
                <c:pt idx="40">
                  <c:v>Ependes (FR)</c:v>
                </c:pt>
                <c:pt idx="41">
                  <c:v>Corminboeuf</c:v>
                </c:pt>
                <c:pt idx="42">
                  <c:v>Marsens</c:v>
                </c:pt>
                <c:pt idx="43">
                  <c:v>Düdingen</c:v>
                </c:pt>
                <c:pt idx="44">
                  <c:v>Bösingen</c:v>
                </c:pt>
                <c:pt idx="45">
                  <c:v>Billens-Hennens</c:v>
                </c:pt>
                <c:pt idx="46">
                  <c:v>Barberêche</c:v>
                </c:pt>
                <c:pt idx="47">
                  <c:v>Cheiry</c:v>
                </c:pt>
                <c:pt idx="48">
                  <c:v>Le Pâquier (FR)</c:v>
                </c:pt>
                <c:pt idx="49">
                  <c:v>Chésopelloz</c:v>
                </c:pt>
                <c:pt idx="50">
                  <c:v>Marly</c:v>
                </c:pt>
                <c:pt idx="51">
                  <c:v>Ueberstorf</c:v>
                </c:pt>
                <c:pt idx="52">
                  <c:v>Granges (Veveyse)</c:v>
                </c:pt>
                <c:pt idx="53">
                  <c:v>Le Mouret</c:v>
                </c:pt>
                <c:pt idx="54">
                  <c:v>Grolley</c:v>
                </c:pt>
                <c:pt idx="55">
                  <c:v>Tafers</c:v>
                </c:pt>
                <c:pt idx="56">
                  <c:v>Broc</c:v>
                </c:pt>
                <c:pt idx="57">
                  <c:v>Gurmels</c:v>
                </c:pt>
                <c:pt idx="58">
                  <c:v>Wallenried</c:v>
                </c:pt>
                <c:pt idx="59">
                  <c:v>Vernay</c:v>
                </c:pt>
                <c:pt idx="60">
                  <c:v>Greng</c:v>
                </c:pt>
                <c:pt idx="61">
                  <c:v>Brünisried</c:v>
                </c:pt>
                <c:pt idx="62">
                  <c:v>Surpierre</c:v>
                </c:pt>
                <c:pt idx="63">
                  <c:v>Murten</c:v>
                </c:pt>
                <c:pt idx="64">
                  <c:v>Kleinbösingen</c:v>
                </c:pt>
                <c:pt idx="65">
                  <c:v>Kerzers</c:v>
                </c:pt>
                <c:pt idx="66">
                  <c:v>Villorsonnens</c:v>
                </c:pt>
                <c:pt idx="67">
                  <c:v>Pont-en-Ogoz</c:v>
                </c:pt>
                <c:pt idx="68">
                  <c:v>Saint-Aubin (FR)</c:v>
                </c:pt>
                <c:pt idx="69">
                  <c:v>Chénens</c:v>
                </c:pt>
                <c:pt idx="70">
                  <c:v>Avry</c:v>
                </c:pt>
                <c:pt idx="71">
                  <c:v>Wünnewil-Flamatt</c:v>
                </c:pt>
                <c:pt idx="72">
                  <c:v>Bossonnens</c:v>
                </c:pt>
                <c:pt idx="73">
                  <c:v>Heitenried</c:v>
                </c:pt>
                <c:pt idx="74">
                  <c:v>Mézières (FR)</c:v>
                </c:pt>
                <c:pt idx="75">
                  <c:v>Cugy (FR)</c:v>
                </c:pt>
                <c:pt idx="76">
                  <c:v>La Sonnaz</c:v>
                </c:pt>
                <c:pt idx="77">
                  <c:v>Alterswil</c:v>
                </c:pt>
                <c:pt idx="78">
                  <c:v>Haut-Intyamon</c:v>
                </c:pt>
                <c:pt idx="79">
                  <c:v>Cressier (FR)</c:v>
                </c:pt>
                <c:pt idx="80">
                  <c:v>Corbières</c:v>
                </c:pt>
                <c:pt idx="81">
                  <c:v>Romont (FR)</c:v>
                </c:pt>
                <c:pt idx="82">
                  <c:v>Villeneuve (FR)</c:v>
                </c:pt>
                <c:pt idx="83">
                  <c:v>Villarepos</c:v>
                </c:pt>
                <c:pt idx="84">
                  <c:v>Massonnens</c:v>
                </c:pt>
                <c:pt idx="85">
                  <c:v>Nuvilly</c:v>
                </c:pt>
                <c:pt idx="86">
                  <c:v>Ponthaux</c:v>
                </c:pt>
                <c:pt idx="87">
                  <c:v>Villaz-Saint-Pierre</c:v>
                </c:pt>
                <c:pt idx="88">
                  <c:v>Gruyères</c:v>
                </c:pt>
                <c:pt idx="89">
                  <c:v>Auboranges</c:v>
                </c:pt>
                <c:pt idx="90">
                  <c:v>La Verrerie</c:v>
                </c:pt>
                <c:pt idx="91">
                  <c:v>Prez-vers-Noréaz</c:v>
                </c:pt>
                <c:pt idx="92">
                  <c:v>Arconciel</c:v>
                </c:pt>
                <c:pt idx="93">
                  <c:v>Fribourg</c:v>
                </c:pt>
                <c:pt idx="94">
                  <c:v>Courlevon</c:v>
                </c:pt>
                <c:pt idx="95">
                  <c:v>Estavayer-le-Lac</c:v>
                </c:pt>
                <c:pt idx="96">
                  <c:v>La Roche</c:v>
                </c:pt>
                <c:pt idx="97">
                  <c:v>Rue</c:v>
                </c:pt>
                <c:pt idx="98">
                  <c:v>Corpataux-Magnedens</c:v>
                </c:pt>
                <c:pt idx="99">
                  <c:v>Châbles</c:v>
                </c:pt>
                <c:pt idx="100">
                  <c:v>La Brillaz</c:v>
                </c:pt>
                <c:pt idx="101">
                  <c:v>Semsales</c:v>
                </c:pt>
                <c:pt idx="102">
                  <c:v>Fétigny</c:v>
                </c:pt>
                <c:pt idx="103">
                  <c:v>Neyruz (FR)</c:v>
                </c:pt>
                <c:pt idx="104">
                  <c:v>Treyvaux</c:v>
                </c:pt>
                <c:pt idx="105">
                  <c:v>Riaz</c:v>
                </c:pt>
                <c:pt idx="106">
                  <c:v>Belfaux</c:v>
                </c:pt>
                <c:pt idx="107">
                  <c:v>Montagny (FR)</c:v>
                </c:pt>
                <c:pt idx="108">
                  <c:v>Echarlens</c:v>
                </c:pt>
                <c:pt idx="109">
                  <c:v>Remaufens</c:v>
                </c:pt>
                <c:pt idx="110">
                  <c:v>Vaulruz</c:v>
                </c:pt>
                <c:pt idx="111">
                  <c:v>Domdidier</c:v>
                </c:pt>
                <c:pt idx="112">
                  <c:v>Saint-Martin (FR)</c:v>
                </c:pt>
                <c:pt idx="113">
                  <c:v>Schmitten (FR)</c:v>
                </c:pt>
                <c:pt idx="114">
                  <c:v>Montet (Glâne)</c:v>
                </c:pt>
                <c:pt idx="115">
                  <c:v>Châtel-Saint-Denis</c:v>
                </c:pt>
                <c:pt idx="116">
                  <c:v>Bulle</c:v>
                </c:pt>
                <c:pt idx="117">
                  <c:v>Courgevaux</c:v>
                </c:pt>
                <c:pt idx="118">
                  <c:v>Misery-Courtion</c:v>
                </c:pt>
                <c:pt idx="119">
                  <c:v>Attalens</c:v>
                </c:pt>
                <c:pt idx="120">
                  <c:v>Vuadens</c:v>
                </c:pt>
                <c:pt idx="121">
                  <c:v>Sorens</c:v>
                </c:pt>
                <c:pt idx="122">
                  <c:v>Léchelles</c:v>
                </c:pt>
                <c:pt idx="123">
                  <c:v>Hauterive (FR)</c:v>
                </c:pt>
                <c:pt idx="124">
                  <c:v>Cottens (FR)</c:v>
                </c:pt>
                <c:pt idx="125">
                  <c:v>Farvagny</c:v>
                </c:pt>
                <c:pt idx="126">
                  <c:v>Le Châtelard</c:v>
                </c:pt>
                <c:pt idx="127">
                  <c:v>Siviriez</c:v>
                </c:pt>
                <c:pt idx="128">
                  <c:v>Châtel-sur-Montsalvens</c:v>
                </c:pt>
                <c:pt idx="129">
                  <c:v>Cheyres</c:v>
                </c:pt>
                <c:pt idx="130">
                  <c:v>Le Flon</c:v>
                </c:pt>
                <c:pt idx="131">
                  <c:v>Murist</c:v>
                </c:pt>
                <c:pt idx="132">
                  <c:v>Villars-sur-Glâne</c:v>
                </c:pt>
                <c:pt idx="133">
                  <c:v>Vallon</c:v>
                </c:pt>
                <c:pt idx="134">
                  <c:v>Lully (FR)</c:v>
                </c:pt>
                <c:pt idx="135">
                  <c:v>Grandvillard</c:v>
                </c:pt>
                <c:pt idx="136">
                  <c:v>Gletterens</c:v>
                </c:pt>
                <c:pt idx="137">
                  <c:v>Les Montets</c:v>
                </c:pt>
                <c:pt idx="138">
                  <c:v>Courtepin</c:v>
                </c:pt>
                <c:pt idx="139">
                  <c:v>Vuisternens-devant-Romont</c:v>
                </c:pt>
                <c:pt idx="140">
                  <c:v>Ursy</c:v>
                </c:pt>
                <c:pt idx="141">
                  <c:v>Sâles</c:v>
                </c:pt>
                <c:pt idx="142">
                  <c:v>Delley-Portalban</c:v>
                </c:pt>
                <c:pt idx="143">
                  <c:v>Botterens</c:v>
                </c:pt>
                <c:pt idx="144">
                  <c:v>Torny</c:v>
                </c:pt>
                <c:pt idx="145">
                  <c:v>Bas-Intyamon</c:v>
                </c:pt>
                <c:pt idx="146">
                  <c:v>Châtillon (FR)</c:v>
                </c:pt>
                <c:pt idx="147">
                  <c:v>Noréaz</c:v>
                </c:pt>
                <c:pt idx="148">
                  <c:v>Autigny</c:v>
                </c:pt>
                <c:pt idx="149">
                  <c:v>Sévaz</c:v>
                </c:pt>
                <c:pt idx="150">
                  <c:v>Corserey</c:v>
                </c:pt>
                <c:pt idx="151">
                  <c:v>Ménières</c:v>
                </c:pt>
                <c:pt idx="152">
                  <c:v>Le Glèbe</c:v>
                </c:pt>
                <c:pt idx="153">
                  <c:v>Givisiez</c:v>
                </c:pt>
                <c:pt idx="154">
                  <c:v>Ferpicloz</c:v>
                </c:pt>
                <c:pt idx="155">
                  <c:v>Granges-Paccot</c:v>
                </c:pt>
                <c:pt idx="156">
                  <c:v>La Folliaz</c:v>
                </c:pt>
                <c:pt idx="157">
                  <c:v>Rueyres-les-Prés</c:v>
                </c:pt>
                <c:pt idx="158">
                  <c:v>Dompierre (FR)</c:v>
                </c:pt>
                <c:pt idx="159">
                  <c:v>Vuisternens-en-Ogoz</c:v>
                </c:pt>
                <c:pt idx="160">
                  <c:v>Grangettes</c:v>
                </c:pt>
                <c:pt idx="161">
                  <c:v>Russy</c:v>
                </c:pt>
                <c:pt idx="162">
                  <c:v>Vuissens</c:v>
                </c:pt>
              </c:strCache>
            </c:strRef>
          </c:cat>
          <c:val>
            <c:numRef>
              <c:f>'SAPE-5 comparaison'!$G$8:$G$170</c:f>
              <c:numCache>
                <c:formatCode>0.00</c:formatCode>
                <c:ptCount val="163"/>
                <c:pt idx="0">
                  <c:v>167.05958691732732</c:v>
                </c:pt>
                <c:pt idx="1">
                  <c:v>122.88662407026824</c:v>
                </c:pt>
                <c:pt idx="2">
                  <c:v>133.64766953386186</c:v>
                </c:pt>
                <c:pt idx="3">
                  <c:v>197.68717785217066</c:v>
                </c:pt>
                <c:pt idx="4">
                  <c:v>81.982035521047266</c:v>
                </c:pt>
                <c:pt idx="5">
                  <c:v>81.801590835380964</c:v>
                </c:pt>
                <c:pt idx="6">
                  <c:v>105.30070780065373</c:v>
                </c:pt>
                <c:pt idx="7">
                  <c:v>103.19519347000103</c:v>
                </c:pt>
                <c:pt idx="8">
                  <c:v>93.565030774011674</c:v>
                </c:pt>
                <c:pt idx="9">
                  <c:v>83.949349498866994</c:v>
                </c:pt>
                <c:pt idx="10">
                  <c:v>83.467919537583171</c:v>
                </c:pt>
                <c:pt idx="11">
                  <c:v>57.859661810391415</c:v>
                </c:pt>
                <c:pt idx="12">
                  <c:v>76.064819461637683</c:v>
                </c:pt>
                <c:pt idx="13">
                  <c:v>103.22581700655218</c:v>
                </c:pt>
                <c:pt idx="14">
                  <c:v>142.50620408855664</c:v>
                </c:pt>
                <c:pt idx="15">
                  <c:v>120.72499410819584</c:v>
                </c:pt>
                <c:pt idx="16">
                  <c:v>87.860967934298074</c:v>
                </c:pt>
                <c:pt idx="17">
                  <c:v>75.851195338962356</c:v>
                </c:pt>
                <c:pt idx="18">
                  <c:v>99.13864441541692</c:v>
                </c:pt>
                <c:pt idx="19">
                  <c:v>87.338430317016773</c:v>
                </c:pt>
                <c:pt idx="20">
                  <c:v>118.54924860034477</c:v>
                </c:pt>
                <c:pt idx="21">
                  <c:v>108.53413686001528</c:v>
                </c:pt>
                <c:pt idx="22">
                  <c:v>41.481899614881712</c:v>
                </c:pt>
                <c:pt idx="23">
                  <c:v>129.39524368505718</c:v>
                </c:pt>
                <c:pt idx="24">
                  <c:v>116.32730605661882</c:v>
                </c:pt>
                <c:pt idx="25">
                  <c:v>118.61230671130241</c:v>
                </c:pt>
                <c:pt idx="26">
                  <c:v>103.38232515228314</c:v>
                </c:pt>
                <c:pt idx="27">
                  <c:v>94.516447059670384</c:v>
                </c:pt>
                <c:pt idx="28">
                  <c:v>98.169348892483129</c:v>
                </c:pt>
                <c:pt idx="29">
                  <c:v>85.068321031740922</c:v>
                </c:pt>
                <c:pt idx="30">
                  <c:v>66.17854022519019</c:v>
                </c:pt>
                <c:pt idx="31">
                  <c:v>86.488140310324667</c:v>
                </c:pt>
                <c:pt idx="32">
                  <c:v>92.48522940452429</c:v>
                </c:pt>
                <c:pt idx="33">
                  <c:v>99.299930518541871</c:v>
                </c:pt>
                <c:pt idx="34">
                  <c:v>80.247722469265227</c:v>
                </c:pt>
                <c:pt idx="35">
                  <c:v>76.572981641684521</c:v>
                </c:pt>
                <c:pt idx="36">
                  <c:v>127.4963617022576</c:v>
                </c:pt>
                <c:pt idx="37">
                  <c:v>86.553790940589067</c:v>
                </c:pt>
                <c:pt idx="38">
                  <c:v>93.805222484069859</c:v>
                </c:pt>
                <c:pt idx="39">
                  <c:v>105.75155329451754</c:v>
                </c:pt>
                <c:pt idx="40">
                  <c:v>104.2350574129627</c:v>
                </c:pt>
                <c:pt idx="41">
                  <c:v>108.09317247696673</c:v>
                </c:pt>
                <c:pt idx="42">
                  <c:v>140.26484031302121</c:v>
                </c:pt>
                <c:pt idx="43">
                  <c:v>84.295628551786763</c:v>
                </c:pt>
                <c:pt idx="44">
                  <c:v>83.161242541620297</c:v>
                </c:pt>
                <c:pt idx="45">
                  <c:v>107.40019811670167</c:v>
                </c:pt>
                <c:pt idx="46">
                  <c:v>84.882630038220171</c:v>
                </c:pt>
                <c:pt idx="47">
                  <c:v>104.43850905397696</c:v>
                </c:pt>
                <c:pt idx="48">
                  <c:v>123.2428171835154</c:v>
                </c:pt>
                <c:pt idx="49">
                  <c:v>89.857808114623026</c:v>
                </c:pt>
                <c:pt idx="50">
                  <c:v>90.767846782484227</c:v>
                </c:pt>
                <c:pt idx="51">
                  <c:v>106.00736809835713</c:v>
                </c:pt>
                <c:pt idx="52">
                  <c:v>132.58633399976708</c:v>
                </c:pt>
                <c:pt idx="53">
                  <c:v>106.26252759015402</c:v>
                </c:pt>
                <c:pt idx="54">
                  <c:v>105.65677374071475</c:v>
                </c:pt>
                <c:pt idx="55">
                  <c:v>89.452348669047041</c:v>
                </c:pt>
                <c:pt idx="56">
                  <c:v>100.58323609118445</c:v>
                </c:pt>
                <c:pt idx="57">
                  <c:v>99.285073938658414</c:v>
                </c:pt>
                <c:pt idx="58">
                  <c:v>124.03901355430315</c:v>
                </c:pt>
                <c:pt idx="59">
                  <c:v>107.45882207521929</c:v>
                </c:pt>
                <c:pt idx="60">
                  <c:v>94.350698520354186</c:v>
                </c:pt>
                <c:pt idx="61">
                  <c:v>92.314749718985993</c:v>
                </c:pt>
                <c:pt idx="62">
                  <c:v>80.291407619958548</c:v>
                </c:pt>
                <c:pt idx="63">
                  <c:v>95.036054683940279</c:v>
                </c:pt>
                <c:pt idx="64">
                  <c:v>77.08138699445982</c:v>
                </c:pt>
                <c:pt idx="65">
                  <c:v>95.075358263214042</c:v>
                </c:pt>
                <c:pt idx="66">
                  <c:v>117.05763499650507</c:v>
                </c:pt>
                <c:pt idx="67">
                  <c:v>113.22819070434088</c:v>
                </c:pt>
                <c:pt idx="68">
                  <c:v>109.19137633453229</c:v>
                </c:pt>
                <c:pt idx="69">
                  <c:v>108.79804965481166</c:v>
                </c:pt>
                <c:pt idx="70">
                  <c:v>112.65813169040277</c:v>
                </c:pt>
                <c:pt idx="71">
                  <c:v>89.657381776820898</c:v>
                </c:pt>
                <c:pt idx="72">
                  <c:v>130.03915128134392</c:v>
                </c:pt>
                <c:pt idx="73">
                  <c:v>94.177769550489444</c:v>
                </c:pt>
                <c:pt idx="74">
                  <c:v>99.332429623049151</c:v>
                </c:pt>
                <c:pt idx="75">
                  <c:v>113.63739759979083</c:v>
                </c:pt>
                <c:pt idx="76">
                  <c:v>118.22844811353119</c:v>
                </c:pt>
                <c:pt idx="77">
                  <c:v>89.705126181794597</c:v>
                </c:pt>
                <c:pt idx="78">
                  <c:v>82.631872264851964</c:v>
                </c:pt>
                <c:pt idx="79">
                  <c:v>104.43850905397696</c:v>
                </c:pt>
                <c:pt idx="80">
                  <c:v>110.0526557115177</c:v>
                </c:pt>
                <c:pt idx="81">
                  <c:v>100.33429255959759</c:v>
                </c:pt>
                <c:pt idx="82">
                  <c:v>105.43316152115769</c:v>
                </c:pt>
                <c:pt idx="83">
                  <c:v>121.15260323065485</c:v>
                </c:pt>
                <c:pt idx="84">
                  <c:v>118.53112101197914</c:v>
                </c:pt>
                <c:pt idx="85">
                  <c:v>128.44649119328855</c:v>
                </c:pt>
                <c:pt idx="86">
                  <c:v>146.98355010334305</c:v>
                </c:pt>
                <c:pt idx="87">
                  <c:v>114.38921645272787</c:v>
                </c:pt>
                <c:pt idx="88">
                  <c:v>112.31144432622118</c:v>
                </c:pt>
                <c:pt idx="89">
                  <c:v>107.17107077700095</c:v>
                </c:pt>
                <c:pt idx="90">
                  <c:v>130.8778196525636</c:v>
                </c:pt>
                <c:pt idx="91">
                  <c:v>93.942253938015</c:v>
                </c:pt>
                <c:pt idx="92">
                  <c:v>123.36488848063847</c:v>
                </c:pt>
                <c:pt idx="93">
                  <c:v>77.39781304944529</c:v>
                </c:pt>
                <c:pt idx="94">
                  <c:v>58.292372956409302</c:v>
                </c:pt>
                <c:pt idx="95">
                  <c:v>94.723754402418507</c:v>
                </c:pt>
                <c:pt idx="96">
                  <c:v>94.347736825953575</c:v>
                </c:pt>
                <c:pt idx="97">
                  <c:v>103.63088525583875</c:v>
                </c:pt>
                <c:pt idx="98">
                  <c:v>135.12794435464829</c:v>
                </c:pt>
                <c:pt idx="99">
                  <c:v>126.65195238439904</c:v>
                </c:pt>
                <c:pt idx="100">
                  <c:v>132.30255448499844</c:v>
                </c:pt>
                <c:pt idx="101">
                  <c:v>115.64773284893133</c:v>
                </c:pt>
                <c:pt idx="102">
                  <c:v>143.85272316921348</c:v>
                </c:pt>
                <c:pt idx="103">
                  <c:v>119.25828911065177</c:v>
                </c:pt>
                <c:pt idx="104">
                  <c:v>107.10901688742349</c:v>
                </c:pt>
                <c:pt idx="105">
                  <c:v>102.5760212045026</c:v>
                </c:pt>
                <c:pt idx="106">
                  <c:v>113.11512315605488</c:v>
                </c:pt>
                <c:pt idx="107">
                  <c:v>109.42756668768068</c:v>
                </c:pt>
                <c:pt idx="108">
                  <c:v>125.06739823300595</c:v>
                </c:pt>
                <c:pt idx="109">
                  <c:v>132.98593635976837</c:v>
                </c:pt>
                <c:pt idx="110">
                  <c:v>101.61311943705778</c:v>
                </c:pt>
                <c:pt idx="111">
                  <c:v>123.89114688283176</c:v>
                </c:pt>
                <c:pt idx="112">
                  <c:v>110.84532775916381</c:v>
                </c:pt>
                <c:pt idx="113">
                  <c:v>95.339897057012905</c:v>
                </c:pt>
                <c:pt idx="114">
                  <c:v>110.98227528542914</c:v>
                </c:pt>
                <c:pt idx="115">
                  <c:v>105.60118249569339</c:v>
                </c:pt>
                <c:pt idx="116">
                  <c:v>90.565485819713217</c:v>
                </c:pt>
                <c:pt idx="117">
                  <c:v>92.652207158423394</c:v>
                </c:pt>
                <c:pt idx="118">
                  <c:v>117.40991600522479</c:v>
                </c:pt>
                <c:pt idx="119">
                  <c:v>128.13519472385337</c:v>
                </c:pt>
                <c:pt idx="120">
                  <c:v>117.67948155265333</c:v>
                </c:pt>
                <c:pt idx="121">
                  <c:v>105.84221355421748</c:v>
                </c:pt>
                <c:pt idx="122">
                  <c:v>94.984830199241159</c:v>
                </c:pt>
                <c:pt idx="123">
                  <c:v>125.94518977654134</c:v>
                </c:pt>
                <c:pt idx="124">
                  <c:v>146.35250605241629</c:v>
                </c:pt>
                <c:pt idx="125">
                  <c:v>110.51515662215445</c:v>
                </c:pt>
                <c:pt idx="126">
                  <c:v>114.47836572672618</c:v>
                </c:pt>
                <c:pt idx="127">
                  <c:v>96.907245270585719</c:v>
                </c:pt>
                <c:pt idx="128">
                  <c:v>77.829597579594761</c:v>
                </c:pt>
                <c:pt idx="129">
                  <c:v>98.104847603767809</c:v>
                </c:pt>
                <c:pt idx="130">
                  <c:v>130.30551185398934</c:v>
                </c:pt>
                <c:pt idx="131">
                  <c:v>112.41035603358725</c:v>
                </c:pt>
                <c:pt idx="132">
                  <c:v>103.09836396570036</c:v>
                </c:pt>
                <c:pt idx="133">
                  <c:v>109.71120865094288</c:v>
                </c:pt>
                <c:pt idx="134">
                  <c:v>140.82858003183205</c:v>
                </c:pt>
                <c:pt idx="135">
                  <c:v>110.62287672556701</c:v>
                </c:pt>
                <c:pt idx="136">
                  <c:v>105.2673861099609</c:v>
                </c:pt>
                <c:pt idx="137">
                  <c:v>111.21723407883535</c:v>
                </c:pt>
                <c:pt idx="138">
                  <c:v>120.82710482145984</c:v>
                </c:pt>
                <c:pt idx="139">
                  <c:v>125.61565752930808</c:v>
                </c:pt>
                <c:pt idx="140">
                  <c:v>123.39987252016246</c:v>
                </c:pt>
                <c:pt idx="141">
                  <c:v>117.14795724573077</c:v>
                </c:pt>
                <c:pt idx="142">
                  <c:v>68.490045870043375</c:v>
                </c:pt>
                <c:pt idx="143">
                  <c:v>129.00890685170447</c:v>
                </c:pt>
                <c:pt idx="144">
                  <c:v>119.83792182083366</c:v>
                </c:pt>
                <c:pt idx="145">
                  <c:v>96.180863673382632</c:v>
                </c:pt>
                <c:pt idx="146">
                  <c:v>106.59602727322928</c:v>
                </c:pt>
                <c:pt idx="147">
                  <c:v>103.5350194970452</c:v>
                </c:pt>
                <c:pt idx="148">
                  <c:v>95.754726772145176</c:v>
                </c:pt>
                <c:pt idx="149">
                  <c:v>139.54389024859105</c:v>
                </c:pt>
                <c:pt idx="150">
                  <c:v>121.65364790902811</c:v>
                </c:pt>
                <c:pt idx="151">
                  <c:v>129.92471745525097</c:v>
                </c:pt>
                <c:pt idx="152">
                  <c:v>128.38488771659547</c:v>
                </c:pt>
                <c:pt idx="153">
                  <c:v>91.994287468397289</c:v>
                </c:pt>
                <c:pt idx="154">
                  <c:v>104.49179400757593</c:v>
                </c:pt>
                <c:pt idx="155">
                  <c:v>98.65240210030953</c:v>
                </c:pt>
                <c:pt idx="156">
                  <c:v>104.02362727622243</c:v>
                </c:pt>
                <c:pt idx="157">
                  <c:v>107.25580926022025</c:v>
                </c:pt>
                <c:pt idx="158">
                  <c:v>106.33333792688798</c:v>
                </c:pt>
                <c:pt idx="159">
                  <c:v>120.84262358963458</c:v>
                </c:pt>
                <c:pt idx="160">
                  <c:v>88.306962695385877</c:v>
                </c:pt>
                <c:pt idx="161">
                  <c:v>55.248818264362107</c:v>
                </c:pt>
                <c:pt idx="162">
                  <c:v>96.890158314897874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72416"/>
        <c:axId val="91774336"/>
      </c:lineChart>
      <c:catAx>
        <c:axId val="91772416"/>
        <c:scaling>
          <c:orientation val="minMax"/>
        </c:scaling>
        <c:delete val="0"/>
        <c:axPos val="b"/>
        <c:majorTickMark val="out"/>
        <c:minorTickMark val="none"/>
        <c:tickLblPos val="nextTo"/>
        <c:crossAx val="91774336"/>
        <c:crosses val="autoZero"/>
        <c:auto val="1"/>
        <c:lblAlgn val="ctr"/>
        <c:lblOffset val="100"/>
        <c:noMultiLvlLbl val="0"/>
      </c:catAx>
      <c:valAx>
        <c:axId val="9177433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917724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22860</xdr:colOff>
      <xdr:row>8</xdr:row>
      <xdr:rowOff>30480</xdr:rowOff>
    </xdr:from>
    <xdr:to>
      <xdr:col>18</xdr:col>
      <xdr:colOff>184919</xdr:colOff>
      <xdr:row>10</xdr:row>
      <xdr:rowOff>70140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06440" y="1554480"/>
          <a:ext cx="5938019" cy="42066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11</xdr:row>
      <xdr:rowOff>0</xdr:rowOff>
    </xdr:from>
    <xdr:to>
      <xdr:col>18</xdr:col>
      <xdr:colOff>162059</xdr:colOff>
      <xdr:row>22</xdr:row>
      <xdr:rowOff>172409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83580" y="2095500"/>
          <a:ext cx="5938019" cy="226790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18</xdr:col>
      <xdr:colOff>162059</xdr:colOff>
      <xdr:row>29</xdr:row>
      <xdr:rowOff>157068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83580" y="4572000"/>
          <a:ext cx="5938019" cy="1109568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175</xdr:row>
      <xdr:rowOff>76200</xdr:rowOff>
    </xdr:from>
    <xdr:to>
      <xdr:col>17</xdr:col>
      <xdr:colOff>457200</xdr:colOff>
      <xdr:row>204</xdr:row>
      <xdr:rowOff>76200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22860</xdr:colOff>
      <xdr:row>8</xdr:row>
      <xdr:rowOff>30480</xdr:rowOff>
    </xdr:from>
    <xdr:to>
      <xdr:col>19</xdr:col>
      <xdr:colOff>108719</xdr:colOff>
      <xdr:row>10</xdr:row>
      <xdr:rowOff>70140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00160" y="1554480"/>
          <a:ext cx="5938019" cy="42066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11</xdr:row>
      <xdr:rowOff>0</xdr:rowOff>
    </xdr:from>
    <xdr:to>
      <xdr:col>19</xdr:col>
      <xdr:colOff>85859</xdr:colOff>
      <xdr:row>22</xdr:row>
      <xdr:rowOff>172409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77300" y="2095500"/>
          <a:ext cx="5938019" cy="226790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19</xdr:col>
      <xdr:colOff>85859</xdr:colOff>
      <xdr:row>29</xdr:row>
      <xdr:rowOff>157068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77300" y="4572000"/>
          <a:ext cx="5938019" cy="1109568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175</xdr:row>
      <xdr:rowOff>76200</xdr:rowOff>
    </xdr:from>
    <xdr:to>
      <xdr:col>17</xdr:col>
      <xdr:colOff>457200</xdr:colOff>
      <xdr:row>204</xdr:row>
      <xdr:rowOff>76200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22860</xdr:colOff>
      <xdr:row>8</xdr:row>
      <xdr:rowOff>30480</xdr:rowOff>
    </xdr:from>
    <xdr:to>
      <xdr:col>19</xdr:col>
      <xdr:colOff>108719</xdr:colOff>
      <xdr:row>10</xdr:row>
      <xdr:rowOff>70140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00160" y="1554480"/>
          <a:ext cx="5938019" cy="42066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11</xdr:row>
      <xdr:rowOff>0</xdr:rowOff>
    </xdr:from>
    <xdr:to>
      <xdr:col>19</xdr:col>
      <xdr:colOff>85859</xdr:colOff>
      <xdr:row>22</xdr:row>
      <xdr:rowOff>172409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77300" y="2095500"/>
          <a:ext cx="5938019" cy="226790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19</xdr:col>
      <xdr:colOff>85859</xdr:colOff>
      <xdr:row>29</xdr:row>
      <xdr:rowOff>157068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77300" y="4572000"/>
          <a:ext cx="5938019" cy="1109568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175</xdr:row>
      <xdr:rowOff>76200</xdr:rowOff>
    </xdr:from>
    <xdr:to>
      <xdr:col>24</xdr:col>
      <xdr:colOff>167640</xdr:colOff>
      <xdr:row>221</xdr:row>
      <xdr:rowOff>76200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586740</xdr:colOff>
      <xdr:row>175</xdr:row>
      <xdr:rowOff>57150</xdr:rowOff>
    </xdr:from>
    <xdr:to>
      <xdr:col>17</xdr:col>
      <xdr:colOff>495300</xdr:colOff>
      <xdr:row>200</xdr:row>
      <xdr:rowOff>106680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A4" sqref="A4:D8"/>
    </sheetView>
  </sheetViews>
  <sheetFormatPr baseColWidth="10" defaultRowHeight="13.2"/>
  <sheetData>
    <row r="1" spans="1:4" ht="13.8">
      <c r="A1" s="56" t="s">
        <v>195</v>
      </c>
    </row>
    <row r="3" spans="1:4" ht="13.8">
      <c r="A3" s="54" t="s">
        <v>214</v>
      </c>
      <c r="B3" s="55" t="s">
        <v>215</v>
      </c>
      <c r="C3" s="55"/>
      <c r="D3" s="55"/>
    </row>
    <row r="4" spans="1:4" ht="13.8">
      <c r="A4" s="54">
        <v>1</v>
      </c>
      <c r="B4" s="55" t="s">
        <v>192</v>
      </c>
      <c r="C4" s="55"/>
      <c r="D4" s="55"/>
    </row>
    <row r="5" spans="1:4" ht="13.8">
      <c r="A5" s="54">
        <v>2</v>
      </c>
      <c r="B5" s="55" t="s">
        <v>193</v>
      </c>
      <c r="C5" s="55"/>
      <c r="D5" s="55"/>
    </row>
    <row r="6" spans="1:4" ht="13.8">
      <c r="A6" s="54">
        <v>3</v>
      </c>
      <c r="B6" s="55" t="s">
        <v>194</v>
      </c>
      <c r="C6" s="55"/>
      <c r="D6" s="55"/>
    </row>
    <row r="7" spans="1:4" ht="13.8">
      <c r="A7" s="54">
        <v>4</v>
      </c>
      <c r="B7" s="55" t="s">
        <v>190</v>
      </c>
      <c r="C7" s="55"/>
      <c r="D7" s="55"/>
    </row>
    <row r="8" spans="1:4" ht="13.8">
      <c r="A8" s="54">
        <v>5</v>
      </c>
      <c r="B8" s="55" t="s">
        <v>191</v>
      </c>
      <c r="C8" s="55"/>
      <c r="D8" s="55"/>
    </row>
    <row r="9" spans="1:4">
      <c r="A9" s="37"/>
    </row>
    <row r="10" spans="1:4">
      <c r="A10" s="37"/>
    </row>
    <row r="11" spans="1:4">
      <c r="A11" s="37"/>
    </row>
    <row r="12" spans="1:4">
      <c r="A12" s="37"/>
    </row>
    <row r="13" spans="1:4">
      <c r="A13" s="37"/>
    </row>
    <row r="14" spans="1:4">
      <c r="A14" s="37"/>
    </row>
    <row r="15" spans="1:4">
      <c r="A15" s="37"/>
    </row>
    <row r="16" spans="1:4">
      <c r="A16" s="37"/>
    </row>
    <row r="17" spans="1:1">
      <c r="A17" s="37"/>
    </row>
    <row r="18" spans="1:1">
      <c r="A18" s="37"/>
    </row>
    <row r="19" spans="1:1">
      <c r="A19" s="37"/>
    </row>
    <row r="20" spans="1:1">
      <c r="A20" s="37"/>
    </row>
    <row r="21" spans="1:1">
      <c r="A21" s="3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opLeftCell="A13" workbookViewId="0">
      <selection activeCell="N11" sqref="N11"/>
    </sheetView>
  </sheetViews>
  <sheetFormatPr baseColWidth="10" defaultColWidth="11.44140625" defaultRowHeight="14.4"/>
  <cols>
    <col min="1" max="1" width="6" style="66" customWidth="1"/>
    <col min="2" max="2" width="27.44140625" style="66" customWidth="1"/>
    <col min="3" max="3" width="13.44140625" style="66" bestFit="1" customWidth="1"/>
    <col min="4" max="5" width="7.109375" style="66" customWidth="1"/>
    <col min="6" max="6" width="14.109375" style="66" customWidth="1"/>
    <col min="7" max="8" width="8.6640625" style="66" customWidth="1"/>
    <col min="9" max="9" width="12.44140625" style="66" bestFit="1" customWidth="1"/>
    <col min="10" max="10" width="8.21875" style="66" customWidth="1"/>
    <col min="11" max="11" width="9.109375" style="66" customWidth="1"/>
    <col min="12" max="12" width="11.44140625" style="65"/>
    <col min="13" max="16384" width="11.44140625" style="66"/>
  </cols>
  <sheetData>
    <row r="1" spans="1:14">
      <c r="A1" s="199" t="s">
        <v>196</v>
      </c>
      <c r="B1" s="200"/>
      <c r="C1" s="200"/>
      <c r="D1" s="200"/>
      <c r="E1" s="200"/>
      <c r="F1" s="200"/>
      <c r="G1" s="200"/>
      <c r="H1" s="200"/>
      <c r="I1" s="200"/>
      <c r="J1" s="200"/>
      <c r="K1" s="64"/>
    </row>
    <row r="2" spans="1:14" ht="16.2" customHeight="1">
      <c r="A2" s="67" t="s">
        <v>219</v>
      </c>
      <c r="B2" s="68" t="s">
        <v>220</v>
      </c>
      <c r="C2" s="201">
        <v>2011</v>
      </c>
      <c r="D2" s="202"/>
      <c r="E2" s="203"/>
      <c r="F2" s="201">
        <v>2012</v>
      </c>
      <c r="G2" s="202"/>
      <c r="H2" s="203"/>
      <c r="I2" s="201">
        <v>2013</v>
      </c>
      <c r="J2" s="204"/>
      <c r="K2" s="205"/>
      <c r="L2" s="69" t="s">
        <v>221</v>
      </c>
    </row>
    <row r="3" spans="1:14" ht="16.2" customHeight="1">
      <c r="A3" s="70">
        <v>1</v>
      </c>
      <c r="B3" s="71" t="s">
        <v>197</v>
      </c>
      <c r="C3" s="72">
        <v>15930519.080000013</v>
      </c>
      <c r="D3" s="73">
        <f>C3/$C$17</f>
        <v>3.1907998380740661E-2</v>
      </c>
      <c r="E3" s="74">
        <f>C3/$C$18</f>
        <v>3.1282400149218327E-2</v>
      </c>
      <c r="F3" s="72">
        <v>16842382.780000001</v>
      </c>
      <c r="G3" s="75">
        <f>F3/$F$17</f>
        <v>3.2077137356816873E-2</v>
      </c>
      <c r="H3" s="76">
        <f>F3/$F$18</f>
        <v>3.1342178093149285E-2</v>
      </c>
      <c r="I3" s="77">
        <v>15810736.280000027</v>
      </c>
      <c r="J3" s="78">
        <f>I3/$I$17</f>
        <v>2.9176121528759251E-2</v>
      </c>
      <c r="K3" s="76">
        <f>I3/$I$18</f>
        <v>2.8416821278747565E-2</v>
      </c>
    </row>
    <row r="4" spans="1:14" ht="16.2" customHeight="1">
      <c r="A4" s="79">
        <v>200</v>
      </c>
      <c r="B4" s="80" t="s">
        <v>198</v>
      </c>
      <c r="C4" s="81">
        <v>25157407.420000009</v>
      </c>
      <c r="D4" s="82">
        <f>C4/$C$17</f>
        <v>5.0388974219225051E-2</v>
      </c>
      <c r="E4" s="83">
        <f t="shared" ref="E4:E16" si="0">C4/$C$18</f>
        <v>4.9401032174612225E-2</v>
      </c>
      <c r="F4" s="81">
        <v>27031722.390000008</v>
      </c>
      <c r="G4" s="84">
        <f>F4/$F$17</f>
        <v>5.1483230337517144E-2</v>
      </c>
      <c r="H4" s="85">
        <f t="shared" ref="H4:H16" si="1">F4/$F$18</f>
        <v>5.0303633896625601E-2</v>
      </c>
      <c r="I4" s="81">
        <v>29870911.699999996</v>
      </c>
      <c r="J4" s="84">
        <f>I4/$I$17</f>
        <v>5.5121870006551957E-2</v>
      </c>
      <c r="K4" s="85">
        <f t="shared" ref="K4:K16" si="2">I4/$I$18</f>
        <v>5.3687339044791657E-2</v>
      </c>
    </row>
    <row r="5" spans="1:14" ht="16.2" customHeight="1">
      <c r="A5" s="86">
        <v>210</v>
      </c>
      <c r="B5" s="87" t="s">
        <v>199</v>
      </c>
      <c r="C5" s="88">
        <v>223537668.04999995</v>
      </c>
      <c r="D5" s="89">
        <f>C5/$C$17</f>
        <v>0.4477342837578106</v>
      </c>
      <c r="E5" s="90">
        <f t="shared" si="0"/>
        <v>0.4389558648558004</v>
      </c>
      <c r="F5" s="88">
        <v>227134839.11999992</v>
      </c>
      <c r="G5" s="91">
        <f>F5/$F$17</f>
        <v>0.43258935081457278</v>
      </c>
      <c r="H5" s="92">
        <f t="shared" si="1"/>
        <v>0.42267775717052364</v>
      </c>
      <c r="I5" s="88">
        <v>236668019.68000001</v>
      </c>
      <c r="J5" s="91">
        <f>I5/$I$17</f>
        <v>0.43673202701439617</v>
      </c>
      <c r="K5" s="92">
        <f t="shared" si="2"/>
        <v>0.42536620044374429</v>
      </c>
    </row>
    <row r="6" spans="1:14" s="97" customFormat="1" ht="16.2" customHeight="1">
      <c r="A6" s="93" t="s">
        <v>200</v>
      </c>
      <c r="B6" s="94" t="s">
        <v>201</v>
      </c>
      <c r="C6" s="95"/>
      <c r="D6" s="90"/>
      <c r="E6" s="90"/>
      <c r="F6" s="95"/>
      <c r="G6" s="92"/>
      <c r="H6" s="92"/>
      <c r="I6" s="95"/>
      <c r="J6" s="92"/>
      <c r="K6" s="92"/>
      <c r="L6" s="96">
        <f>7356470.5+1543103</f>
        <v>8899573.5</v>
      </c>
    </row>
    <row r="7" spans="1:14" ht="16.2" customHeight="1">
      <c r="A7" s="98">
        <v>220</v>
      </c>
      <c r="B7" s="99" t="s">
        <v>202</v>
      </c>
      <c r="C7" s="100">
        <v>48102826.680000015</v>
      </c>
      <c r="D7" s="101">
        <f>C7/$C$17</f>
        <v>9.6347451586900071E-2</v>
      </c>
      <c r="E7" s="90">
        <f t="shared" si="0"/>
        <v>9.4458433209588466E-2</v>
      </c>
      <c r="F7" s="100">
        <v>49790696.720000006</v>
      </c>
      <c r="G7" s="102">
        <f>F7/$F$17</f>
        <v>9.4828804133084282E-2</v>
      </c>
      <c r="H7" s="92">
        <f t="shared" si="1"/>
        <v>9.2656063240252759E-2</v>
      </c>
      <c r="I7" s="100">
        <v>50317161.670000002</v>
      </c>
      <c r="J7" s="102">
        <f>I7/$I$17</f>
        <v>9.2852072026726906E-2</v>
      </c>
      <c r="K7" s="103">
        <f t="shared" si="2"/>
        <v>9.0435623307369151E-2</v>
      </c>
      <c r="L7" s="104">
        <f>L6/SUM(I4:I7)</f>
        <v>2.8087114924426098E-2</v>
      </c>
    </row>
    <row r="8" spans="1:14" ht="16.2" customHeight="1">
      <c r="A8" s="105">
        <v>41</v>
      </c>
      <c r="B8" s="106" t="s">
        <v>203</v>
      </c>
      <c r="C8" s="107">
        <v>49930637.359999999</v>
      </c>
      <c r="D8" s="108">
        <f>C8/$C$17</f>
        <v>0.10000846099436879</v>
      </c>
      <c r="E8" s="109">
        <f t="shared" si="0"/>
        <v>9.8047663717498207E-2</v>
      </c>
      <c r="F8" s="107">
        <v>57782365.239999972</v>
      </c>
      <c r="G8" s="110">
        <f>F8/$F$17</f>
        <v>0.1100493256100453</v>
      </c>
      <c r="H8" s="111">
        <f t="shared" si="1"/>
        <v>0.10752784838413926</v>
      </c>
      <c r="I8" s="107">
        <v>59429662.29999999</v>
      </c>
      <c r="J8" s="110">
        <f>I8/$I$17</f>
        <v>0.1096676978839545</v>
      </c>
      <c r="K8" s="111">
        <f t="shared" si="2"/>
        <v>0.10681362729272079</v>
      </c>
      <c r="L8" s="112"/>
      <c r="M8" s="113"/>
    </row>
    <row r="9" spans="1:14" ht="16.2" customHeight="1">
      <c r="A9" s="114">
        <v>44</v>
      </c>
      <c r="B9" s="115" t="s">
        <v>204</v>
      </c>
      <c r="C9" s="116">
        <v>23120984.390000001</v>
      </c>
      <c r="D9" s="117">
        <f>C9/$C$17</f>
        <v>4.6310125161172687E-2</v>
      </c>
      <c r="E9" s="118">
        <f t="shared" si="0"/>
        <v>4.5402154311459518E-2</v>
      </c>
      <c r="F9" s="116">
        <v>25445526.499999985</v>
      </c>
      <c r="G9" s="119">
        <f>F9/$F$17</f>
        <v>4.8462243099371194E-2</v>
      </c>
      <c r="H9" s="120">
        <f t="shared" si="1"/>
        <v>4.7351864261390993E-2</v>
      </c>
      <c r="I9" s="116">
        <v>25410397.84999999</v>
      </c>
      <c r="J9" s="119">
        <f>I9/$I$17</f>
        <v>4.6890723027461764E-2</v>
      </c>
      <c r="K9" s="120">
        <f t="shared" si="2"/>
        <v>4.5670405320638228E-2</v>
      </c>
      <c r="L9" s="112"/>
      <c r="M9" s="113"/>
    </row>
    <row r="10" spans="1:14" ht="16.2" customHeight="1">
      <c r="A10" s="105" t="s">
        <v>205</v>
      </c>
      <c r="B10" s="106" t="s">
        <v>206</v>
      </c>
      <c r="C10" s="107"/>
      <c r="D10" s="108"/>
      <c r="E10" s="109"/>
      <c r="F10" s="107"/>
      <c r="G10" s="110"/>
      <c r="H10" s="121"/>
      <c r="I10" s="107"/>
      <c r="J10" s="110"/>
      <c r="K10" s="111"/>
    </row>
    <row r="11" spans="1:14" ht="16.2" customHeight="1">
      <c r="A11" s="122">
        <v>580</v>
      </c>
      <c r="B11" s="123" t="s">
        <v>207</v>
      </c>
      <c r="C11" s="124">
        <v>41935362.640000008</v>
      </c>
      <c r="D11" s="125">
        <f>C11/$C$17</f>
        <v>8.399434296480511E-2</v>
      </c>
      <c r="E11" s="126">
        <f t="shared" si="0"/>
        <v>8.2347523512526999E-2</v>
      </c>
      <c r="F11" s="124">
        <v>43667516.969999954</v>
      </c>
      <c r="G11" s="127">
        <f>F11/$F$17</f>
        <v>8.3166910417281248E-2</v>
      </c>
      <c r="H11" s="128">
        <f t="shared" si="1"/>
        <v>8.1261369702663719E-2</v>
      </c>
      <c r="I11" s="124">
        <v>47022467.640000015</v>
      </c>
      <c r="J11" s="127">
        <f>I11/$I$17</f>
        <v>8.6772254381488376E-2</v>
      </c>
      <c r="K11" s="129">
        <f t="shared" si="2"/>
        <v>8.4514031184104277E-2</v>
      </c>
      <c r="M11" s="195">
        <f>C11+F11+I11</f>
        <v>132625347.24999997</v>
      </c>
      <c r="N11" s="66">
        <f>M11/M14</f>
        <v>0.36250862185583765</v>
      </c>
    </row>
    <row r="12" spans="1:14" s="136" customFormat="1" ht="16.2" customHeight="1">
      <c r="A12" s="130">
        <v>540</v>
      </c>
      <c r="B12" s="131" t="s">
        <v>185</v>
      </c>
      <c r="C12" s="132">
        <v>12584369.01</v>
      </c>
      <c r="D12" s="126"/>
      <c r="E12" s="133">
        <f t="shared" si="0"/>
        <v>2.4711640908831087E-2</v>
      </c>
      <c r="F12" s="132">
        <v>15318673</v>
      </c>
      <c r="G12" s="128"/>
      <c r="H12" s="134">
        <f t="shared" si="1"/>
        <v>2.8506689557421246E-2</v>
      </c>
      <c r="I12" s="132">
        <v>16223260</v>
      </c>
      <c r="J12" s="128"/>
      <c r="K12" s="134">
        <f t="shared" si="2"/>
        <v>2.9158254986633263E-2</v>
      </c>
      <c r="L12" s="135"/>
      <c r="M12" s="195">
        <f t="shared" ref="M12:M13" si="3">C12+F12+I12</f>
        <v>44126302.009999998</v>
      </c>
    </row>
    <row r="13" spans="1:14" s="97" customFormat="1" ht="16.2" customHeight="1">
      <c r="A13" s="130">
        <v>550</v>
      </c>
      <c r="B13" s="131" t="s">
        <v>222</v>
      </c>
      <c r="C13" s="137">
        <v>58182190</v>
      </c>
      <c r="D13" s="138"/>
      <c r="E13" s="126"/>
      <c r="F13" s="137">
        <v>65651063</v>
      </c>
      <c r="G13" s="129"/>
      <c r="H13" s="128"/>
      <c r="I13" s="137">
        <v>65269423</v>
      </c>
      <c r="J13" s="129"/>
      <c r="K13" s="129"/>
      <c r="L13" s="96"/>
      <c r="M13" s="195">
        <f t="shared" si="3"/>
        <v>189102676</v>
      </c>
    </row>
    <row r="14" spans="1:14" ht="16.2" customHeight="1">
      <c r="A14" s="139">
        <v>6</v>
      </c>
      <c r="B14" s="140" t="s">
        <v>208</v>
      </c>
      <c r="C14" s="141">
        <v>71548725.270000011</v>
      </c>
      <c r="D14" s="142">
        <f>C14/$C$17</f>
        <v>0.14330836293497706</v>
      </c>
      <c r="E14" s="143"/>
      <c r="F14" s="141">
        <v>77363735.690000027</v>
      </c>
      <c r="G14" s="144">
        <f>F14/$F$17</f>
        <v>0.14734299823131122</v>
      </c>
      <c r="H14" s="145"/>
      <c r="I14" s="141">
        <v>77377361.51000005</v>
      </c>
      <c r="J14" s="144">
        <f>I14/$I$17</f>
        <v>0.14278723413066099</v>
      </c>
      <c r="K14" s="145"/>
      <c r="M14" s="195">
        <f>SUM(M11:M13)</f>
        <v>365854325.25999999</v>
      </c>
    </row>
    <row r="15" spans="1:14" s="97" customFormat="1" ht="16.2" customHeight="1">
      <c r="A15" s="146">
        <v>620</v>
      </c>
      <c r="B15" s="147" t="s">
        <v>209</v>
      </c>
      <c r="C15" s="148">
        <v>44482192.429999992</v>
      </c>
      <c r="D15" s="149"/>
      <c r="E15" s="149">
        <f t="shared" si="0"/>
        <v>8.7348675590663116E-2</v>
      </c>
      <c r="F15" s="148">
        <v>47810203.929999962</v>
      </c>
      <c r="G15" s="150"/>
      <c r="H15" s="150">
        <f t="shared" si="1"/>
        <v>8.8970542103060116E-2</v>
      </c>
      <c r="I15" s="148">
        <v>49738905.589999989</v>
      </c>
      <c r="J15" s="150"/>
      <c r="K15" s="150">
        <f t="shared" si="2"/>
        <v>8.9396316890026917E-2</v>
      </c>
      <c r="L15" s="96"/>
    </row>
    <row r="16" spans="1:14" s="97" customFormat="1" ht="16.2" customHeight="1">
      <c r="A16" s="151">
        <v>650</v>
      </c>
      <c r="B16" s="152" t="s">
        <v>216</v>
      </c>
      <c r="C16" s="153">
        <v>24466652.100000009</v>
      </c>
      <c r="D16" s="154"/>
      <c r="E16" s="154">
        <f t="shared" si="0"/>
        <v>4.8044611569801568E-2</v>
      </c>
      <c r="F16" s="153">
        <v>26547239.129999977</v>
      </c>
      <c r="G16" s="155"/>
      <c r="H16" s="155">
        <f t="shared" si="1"/>
        <v>4.9402053590773501E-2</v>
      </c>
      <c r="I16" s="153">
        <v>25894996.559999999</v>
      </c>
      <c r="J16" s="155"/>
      <c r="K16" s="155">
        <f t="shared" si="2"/>
        <v>4.6541380251223931E-2</v>
      </c>
      <c r="L16" s="96"/>
    </row>
    <row r="17" spans="1:12" ht="16.2" customHeight="1">
      <c r="A17" s="156"/>
      <c r="B17" s="156" t="s">
        <v>210</v>
      </c>
      <c r="C17" s="157">
        <f>SUM(C3:C11)+C14</f>
        <v>499264130.88999999</v>
      </c>
      <c r="D17" s="158">
        <f t="shared" ref="D17:J17" si="4">SUM(D3:D11)+D14</f>
        <v>1</v>
      </c>
      <c r="E17" s="158"/>
      <c r="F17" s="157">
        <f t="shared" si="4"/>
        <v>525058785.40999985</v>
      </c>
      <c r="G17" s="159">
        <f t="shared" si="4"/>
        <v>1</v>
      </c>
      <c r="H17" s="160"/>
      <c r="I17" s="157">
        <f t="shared" si="4"/>
        <v>541906718.63000011</v>
      </c>
      <c r="J17" s="159">
        <f t="shared" si="4"/>
        <v>1</v>
      </c>
      <c r="K17" s="161"/>
    </row>
    <row r="18" spans="1:12" s="168" customFormat="1" ht="17.399999999999999" customHeight="1">
      <c r="A18" s="162"/>
      <c r="B18" s="163" t="s">
        <v>210</v>
      </c>
      <c r="C18" s="164">
        <f>SUM(C3:C12)+C15+C16</f>
        <v>509248619.16000003</v>
      </c>
      <c r="D18" s="163"/>
      <c r="E18" s="165">
        <f>SUM(E3:E16)</f>
        <v>0.99999999999999989</v>
      </c>
      <c r="F18" s="164">
        <f t="shared" ref="F18:I18" si="5">SUM(F3:F12)+F15+F16</f>
        <v>537371165.77999973</v>
      </c>
      <c r="G18" s="164"/>
      <c r="H18" s="160">
        <f>SUM(H3:H16)</f>
        <v>1</v>
      </c>
      <c r="I18" s="164">
        <f t="shared" si="5"/>
        <v>556386519.26999998</v>
      </c>
      <c r="J18" s="164"/>
      <c r="K18" s="166">
        <f>SUM(K3:K17)</f>
        <v>1</v>
      </c>
      <c r="L18" s="167"/>
    </row>
    <row r="19" spans="1:12" s="169" customFormat="1" ht="44.4" customHeight="1">
      <c r="A19" s="196" t="s">
        <v>223</v>
      </c>
      <c r="B19" s="206"/>
      <c r="C19" s="206"/>
      <c r="D19" s="206"/>
      <c r="E19" s="206"/>
      <c r="F19" s="206"/>
      <c r="G19" s="206"/>
      <c r="H19" s="206"/>
      <c r="I19" s="206"/>
      <c r="J19" s="206"/>
      <c r="K19" s="206"/>
      <c r="L19" s="65"/>
    </row>
    <row r="20" spans="1:12" s="169" customFormat="1" ht="44.4" customHeight="1">
      <c r="A20" s="183"/>
      <c r="B20" s="184"/>
      <c r="C20" s="192">
        <v>2011</v>
      </c>
      <c r="D20" s="192"/>
      <c r="E20" s="192"/>
      <c r="F20" s="192">
        <v>2012</v>
      </c>
      <c r="G20" s="192"/>
      <c r="H20" s="192"/>
      <c r="I20" s="192">
        <v>2013</v>
      </c>
      <c r="J20" s="184"/>
      <c r="K20" s="184"/>
      <c r="L20" s="65"/>
    </row>
    <row r="21" spans="1:12">
      <c r="A21" s="170" t="s">
        <v>226</v>
      </c>
      <c r="B21" s="171" t="s">
        <v>213</v>
      </c>
      <c r="C21" s="172">
        <v>1392004229.9000001</v>
      </c>
      <c r="D21" s="172"/>
      <c r="E21" s="172"/>
      <c r="F21" s="172">
        <v>1436942748.55</v>
      </c>
      <c r="G21" s="172"/>
      <c r="H21" s="172"/>
      <c r="I21" s="172">
        <v>1484032362.5999999</v>
      </c>
      <c r="J21" s="172"/>
      <c r="K21" s="172"/>
    </row>
    <row r="22" spans="1:12">
      <c r="A22" s="173" t="s">
        <v>227</v>
      </c>
      <c r="B22" s="174" t="s">
        <v>211</v>
      </c>
      <c r="C22" s="175">
        <f>C17</f>
        <v>499264130.88999999</v>
      </c>
      <c r="D22" s="175"/>
      <c r="E22" s="175"/>
      <c r="F22" s="175">
        <f>F17</f>
        <v>525058785.40999985</v>
      </c>
      <c r="G22" s="175"/>
      <c r="H22" s="175"/>
      <c r="I22" s="175">
        <f>I17</f>
        <v>541906718.63000011</v>
      </c>
      <c r="J22" s="175"/>
      <c r="K22" s="175"/>
    </row>
    <row r="23" spans="1:12">
      <c r="A23" s="181" t="s">
        <v>228</v>
      </c>
      <c r="B23" s="174" t="s">
        <v>225</v>
      </c>
      <c r="C23" s="175">
        <v>12241891</v>
      </c>
      <c r="D23" s="175"/>
      <c r="E23" s="175"/>
      <c r="F23" s="175">
        <v>12568393</v>
      </c>
      <c r="G23" s="175"/>
      <c r="H23" s="175"/>
      <c r="I23" s="175">
        <v>12615792</v>
      </c>
      <c r="J23" s="175"/>
      <c r="K23" s="175"/>
    </row>
    <row r="24" spans="1:12">
      <c r="A24" s="181" t="s">
        <v>233</v>
      </c>
      <c r="B24" s="174" t="s">
        <v>229</v>
      </c>
      <c r="C24" s="186">
        <f>C22/C21</f>
        <v>0.35866567081183837</v>
      </c>
      <c r="D24" s="187"/>
      <c r="E24" s="188"/>
      <c r="F24" s="186">
        <f>F22/F21</f>
        <v>0.36539993394992931</v>
      </c>
      <c r="G24" s="188"/>
      <c r="H24" s="188"/>
      <c r="I24" s="186">
        <f>I22/I21</f>
        <v>0.36515828919026305</v>
      </c>
      <c r="J24" s="175"/>
      <c r="K24" s="175"/>
    </row>
    <row r="25" spans="1:12">
      <c r="A25" s="185" t="s">
        <v>234</v>
      </c>
      <c r="B25" s="189" t="s">
        <v>230</v>
      </c>
      <c r="C25" s="193">
        <f>C23/C22</f>
        <v>2.4519868828103707E-2</v>
      </c>
      <c r="D25" s="193"/>
      <c r="E25" s="193"/>
      <c r="F25" s="193">
        <f t="shared" ref="F25:I25" si="6">F23/F22</f>
        <v>2.3937115898719389E-2</v>
      </c>
      <c r="G25" s="193"/>
      <c r="H25" s="193"/>
      <c r="I25" s="193">
        <f t="shared" si="6"/>
        <v>2.3280375692506843E-2</v>
      </c>
      <c r="J25" s="190"/>
      <c r="K25" s="182"/>
    </row>
    <row r="26" spans="1:12">
      <c r="A26" s="176" t="s">
        <v>235</v>
      </c>
      <c r="B26" s="174" t="s">
        <v>212</v>
      </c>
      <c r="C26" s="175">
        <v>284668</v>
      </c>
      <c r="D26" s="175"/>
      <c r="E26" s="175"/>
      <c r="F26" s="175">
        <v>291395</v>
      </c>
      <c r="G26" s="175"/>
      <c r="H26" s="175"/>
      <c r="I26" s="175">
        <v>297622</v>
      </c>
      <c r="J26" s="175"/>
      <c r="K26" s="175"/>
    </row>
    <row r="27" spans="1:12">
      <c r="A27" s="176" t="s">
        <v>236</v>
      </c>
      <c r="B27" s="174" t="s">
        <v>239</v>
      </c>
      <c r="C27" s="175">
        <f>C21/C26</f>
        <v>4889.9216979077382</v>
      </c>
      <c r="D27" s="175"/>
      <c r="E27" s="175"/>
      <c r="F27" s="175">
        <f>F21/F26</f>
        <v>4931.2539630055426</v>
      </c>
      <c r="G27" s="175"/>
      <c r="H27" s="175"/>
      <c r="I27" s="175">
        <f>I21/I26</f>
        <v>4986.2992742471988</v>
      </c>
      <c r="J27" s="175"/>
      <c r="K27" s="175"/>
    </row>
    <row r="28" spans="1:12">
      <c r="A28" s="194" t="s">
        <v>237</v>
      </c>
      <c r="B28" s="66" t="s">
        <v>231</v>
      </c>
      <c r="C28" s="191">
        <f>C23/C26</f>
        <v>43.004099512414463</v>
      </c>
      <c r="D28" s="191"/>
      <c r="E28" s="191"/>
      <c r="F28" s="191">
        <f>F23/F26</f>
        <v>43.131807340551482</v>
      </c>
      <c r="G28" s="191"/>
      <c r="H28" s="191"/>
      <c r="I28" s="191">
        <f>I23/I26</f>
        <v>42.388640624685003</v>
      </c>
      <c r="J28" s="191"/>
      <c r="K28" s="191"/>
    </row>
    <row r="29" spans="1:12">
      <c r="A29" s="66" t="s">
        <v>238</v>
      </c>
      <c r="B29" s="66" t="s">
        <v>240</v>
      </c>
      <c r="C29" s="193">
        <f>C28/C27</f>
        <v>8.7944352014501011E-3</v>
      </c>
      <c r="D29" s="190"/>
      <c r="E29" s="190"/>
      <c r="F29" s="193">
        <f>F28/F27</f>
        <v>8.7466205683438669E-3</v>
      </c>
      <c r="G29" s="193"/>
      <c r="H29" s="193"/>
      <c r="I29" s="193">
        <f>I28/I27</f>
        <v>8.5010221595823859E-3</v>
      </c>
    </row>
    <row r="30" spans="1:12" ht="29.4" customHeight="1">
      <c r="A30" s="196" t="s">
        <v>232</v>
      </c>
      <c r="B30" s="197"/>
      <c r="C30" s="197"/>
      <c r="D30" s="197"/>
      <c r="E30" s="197"/>
      <c r="F30" s="197"/>
      <c r="G30" s="197"/>
      <c r="H30" s="197"/>
      <c r="I30" s="197"/>
      <c r="J30" s="197"/>
      <c r="K30" s="197"/>
    </row>
    <row r="32" spans="1:12">
      <c r="A32" s="177"/>
    </row>
    <row r="33" spans="1:12" s="169" customFormat="1" ht="29.4" customHeight="1">
      <c r="A33" s="178"/>
      <c r="B33" s="198" t="s">
        <v>224</v>
      </c>
      <c r="C33" s="198"/>
      <c r="D33" s="198"/>
      <c r="E33" s="198"/>
      <c r="F33" s="198"/>
      <c r="G33" s="198"/>
      <c r="H33" s="198"/>
      <c r="I33" s="198"/>
      <c r="J33" s="198"/>
      <c r="K33" s="179"/>
      <c r="L33" s="65"/>
    </row>
    <row r="34" spans="1:12">
      <c r="A34" s="177"/>
    </row>
    <row r="35" spans="1:12">
      <c r="A35" s="177"/>
    </row>
    <row r="36" spans="1:12">
      <c r="A36" s="177"/>
    </row>
    <row r="37" spans="1:12">
      <c r="A37" s="180"/>
    </row>
    <row r="38" spans="1:12">
      <c r="A38" s="180"/>
    </row>
    <row r="39" spans="1:12">
      <c r="A39" s="180"/>
    </row>
    <row r="40" spans="1:12">
      <c r="A40" s="180"/>
    </row>
  </sheetData>
  <mergeCells count="7">
    <mergeCell ref="A30:K30"/>
    <mergeCell ref="B33:J33"/>
    <mergeCell ref="A1:J1"/>
    <mergeCell ref="C2:E2"/>
    <mergeCell ref="F2:H2"/>
    <mergeCell ref="I2:K2"/>
    <mergeCell ref="A19:K1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676"/>
  <sheetViews>
    <sheetView showGridLines="0" topLeftCell="A4" workbookViewId="0">
      <selection activeCell="I9" sqref="I9"/>
    </sheetView>
  </sheetViews>
  <sheetFormatPr baseColWidth="10" defaultColWidth="15.6640625" defaultRowHeight="15" customHeight="1"/>
  <cols>
    <col min="1" max="1" width="5.6640625" style="12" customWidth="1"/>
    <col min="2" max="2" width="22.6640625" style="11" customWidth="1"/>
    <col min="3" max="4" width="10.6640625" style="6" customWidth="1"/>
    <col min="5" max="5" width="10.6640625" style="22" customWidth="1"/>
    <col min="6" max="9" width="9.5546875" style="28" customWidth="1"/>
    <col min="10" max="10" width="9.5546875" style="36" customWidth="1"/>
    <col min="11" max="11" width="10.6640625" style="11" customWidth="1"/>
    <col min="12" max="12" width="20.21875" style="7" customWidth="1"/>
    <col min="13" max="47" width="10.6640625" style="11" customWidth="1"/>
    <col min="48" max="16384" width="15.6640625" style="11"/>
  </cols>
  <sheetData>
    <row r="1" spans="1:12" s="2" customFormat="1" ht="15" customHeight="1">
      <c r="A1" s="1" t="s">
        <v>164</v>
      </c>
      <c r="C1" s="6"/>
      <c r="D1" s="6"/>
      <c r="E1" s="22"/>
      <c r="F1" s="26"/>
      <c r="G1" s="26"/>
      <c r="H1" s="26"/>
      <c r="I1" s="26"/>
      <c r="J1" s="32"/>
      <c r="L1" s="3"/>
    </row>
    <row r="2" spans="1:12" s="2" customFormat="1" ht="15" customHeight="1">
      <c r="A2" s="5"/>
      <c r="C2" s="6"/>
      <c r="D2" s="6"/>
      <c r="E2" s="22"/>
      <c r="F2" s="26"/>
      <c r="G2" s="26"/>
      <c r="H2" s="26"/>
      <c r="I2" s="26"/>
      <c r="J2" s="32"/>
      <c r="L2" s="3"/>
    </row>
    <row r="3" spans="1:12" s="7" customFormat="1" ht="15" customHeight="1">
      <c r="A3" s="3"/>
      <c r="B3" s="3"/>
      <c r="C3" s="15" t="s">
        <v>165</v>
      </c>
      <c r="D3" s="16" t="s">
        <v>167</v>
      </c>
      <c r="E3" s="23" t="s">
        <v>168</v>
      </c>
      <c r="F3" s="29" t="s">
        <v>168</v>
      </c>
      <c r="G3" s="29" t="s">
        <v>172</v>
      </c>
      <c r="H3" s="29" t="s">
        <v>174</v>
      </c>
      <c r="I3" s="29" t="s">
        <v>176</v>
      </c>
      <c r="J3" s="33" t="s">
        <v>176</v>
      </c>
    </row>
    <row r="4" spans="1:12" s="7" customFormat="1" ht="15" customHeight="1">
      <c r="A4" s="3"/>
      <c r="B4" s="3"/>
      <c r="C4" s="17" t="s">
        <v>166</v>
      </c>
      <c r="D4" s="18" t="s">
        <v>169</v>
      </c>
      <c r="E4" s="24" t="s">
        <v>169</v>
      </c>
      <c r="F4" s="29" t="s">
        <v>169</v>
      </c>
      <c r="G4" s="29" t="s">
        <v>173</v>
      </c>
      <c r="H4" s="29" t="s">
        <v>173</v>
      </c>
      <c r="I4" s="29" t="s">
        <v>173</v>
      </c>
      <c r="J4" s="33" t="s">
        <v>175</v>
      </c>
      <c r="K4" s="63" t="s">
        <v>217</v>
      </c>
    </row>
    <row r="5" spans="1:12" s="8" customFormat="1" ht="15" customHeight="1">
      <c r="C5" s="19">
        <v>2013</v>
      </c>
      <c r="D5" s="20">
        <v>2013</v>
      </c>
      <c r="E5" s="21">
        <v>2013</v>
      </c>
      <c r="F5" s="30">
        <v>2013</v>
      </c>
      <c r="G5" s="30">
        <v>2013</v>
      </c>
      <c r="H5" s="30">
        <v>2013</v>
      </c>
      <c r="I5" s="30">
        <v>2013</v>
      </c>
      <c r="J5" s="34">
        <v>2013</v>
      </c>
      <c r="K5" s="8" t="s">
        <v>218</v>
      </c>
    </row>
    <row r="6" spans="1:12" s="2" customFormat="1" ht="15" customHeight="1">
      <c r="A6" s="9"/>
      <c r="B6" s="4" t="s">
        <v>0</v>
      </c>
      <c r="C6" s="4">
        <v>297622</v>
      </c>
      <c r="D6" s="4">
        <v>7512</v>
      </c>
      <c r="E6" s="25">
        <v>2.5</v>
      </c>
      <c r="F6" s="207">
        <f>D6/C6*100</f>
        <v>2.5240069618509384</v>
      </c>
      <c r="G6" s="44">
        <v>100</v>
      </c>
      <c r="H6" s="44">
        <f>LN(G6)</f>
        <v>4.6051701859880918</v>
      </c>
      <c r="I6" s="26"/>
      <c r="J6" s="32"/>
      <c r="L6" s="3"/>
    </row>
    <row r="7" spans="1:12" s="2" customFormat="1" ht="15" customHeight="1">
      <c r="A7" s="9"/>
      <c r="B7" s="4"/>
      <c r="C7" s="6"/>
      <c r="D7" s="6"/>
      <c r="E7" s="22"/>
      <c r="F7" s="26"/>
      <c r="G7" s="26"/>
      <c r="H7" s="26"/>
      <c r="I7" s="26"/>
      <c r="J7" s="32"/>
      <c r="L7" s="3"/>
    </row>
    <row r="8" spans="1:12" s="2" customFormat="1" ht="15" customHeight="1">
      <c r="A8" s="5">
        <v>2004</v>
      </c>
      <c r="B8" s="10" t="s">
        <v>142</v>
      </c>
      <c r="C8" s="6">
        <v>406</v>
      </c>
      <c r="D8" s="6">
        <v>0</v>
      </c>
      <c r="E8" s="22">
        <v>0</v>
      </c>
      <c r="F8" s="27">
        <f>D8/C8</f>
        <v>0</v>
      </c>
      <c r="G8" s="27">
        <f t="shared" ref="G8:G39" si="0">F8/$F$172*100</f>
        <v>0</v>
      </c>
      <c r="H8" s="27">
        <v>0</v>
      </c>
      <c r="I8" s="27">
        <f>H8/$H$172</f>
        <v>0</v>
      </c>
      <c r="J8" s="35">
        <v>90.211921386451394</v>
      </c>
      <c r="K8" s="60">
        <f t="shared" ref="K8:K39" si="1">J8-I8</f>
        <v>90.211921386451394</v>
      </c>
      <c r="L8" s="3"/>
    </row>
    <row r="9" spans="1:12" ht="15" customHeight="1">
      <c r="A9" s="5">
        <v>2005</v>
      </c>
      <c r="B9" s="10" t="s">
        <v>95</v>
      </c>
      <c r="C9" s="6">
        <v>718</v>
      </c>
      <c r="D9" s="6">
        <v>2</v>
      </c>
      <c r="E9" s="22">
        <v>0.3</v>
      </c>
      <c r="F9" s="59">
        <f t="shared" ref="F9:F40" si="2">D9/C9*100</f>
        <v>0.2785515320334262</v>
      </c>
      <c r="G9" s="27">
        <f t="shared" si="0"/>
        <v>11.036084140954788</v>
      </c>
      <c r="H9" s="27">
        <f t="shared" ref="H9:H22" si="3">LN(G9)</f>
        <v>2.4011702805516721</v>
      </c>
      <c r="I9" s="27">
        <f t="shared" ref="I9:I40" si="4">H9/$H$172*100</f>
        <v>52.140750147683711</v>
      </c>
      <c r="J9" s="35">
        <v>95.859989232513612</v>
      </c>
      <c r="K9" s="60">
        <f t="shared" si="1"/>
        <v>43.719239084829901</v>
      </c>
    </row>
    <row r="10" spans="1:12" ht="15" customHeight="1">
      <c r="A10" s="5">
        <v>2008</v>
      </c>
      <c r="B10" s="10" t="s">
        <v>143</v>
      </c>
      <c r="C10" s="6">
        <v>408</v>
      </c>
      <c r="D10" s="6">
        <v>3</v>
      </c>
      <c r="E10" s="22">
        <v>0.7</v>
      </c>
      <c r="F10" s="27">
        <f t="shared" si="2"/>
        <v>0.73529411764705876</v>
      </c>
      <c r="G10" s="27">
        <f t="shared" si="0"/>
        <v>29.132016225020358</v>
      </c>
      <c r="H10" s="27">
        <f t="shared" si="3"/>
        <v>3.3718377833038988</v>
      </c>
      <c r="I10" s="27">
        <f t="shared" si="4"/>
        <v>73.21852715808879</v>
      </c>
      <c r="J10" s="35">
        <v>109.81548154535031</v>
      </c>
      <c r="K10" s="60">
        <f t="shared" si="1"/>
        <v>36.596954387261519</v>
      </c>
    </row>
    <row r="11" spans="1:12" ht="15" customHeight="1">
      <c r="A11" s="5">
        <v>2009</v>
      </c>
      <c r="B11" s="10" t="s">
        <v>96</v>
      </c>
      <c r="C11" s="6">
        <v>371</v>
      </c>
      <c r="D11" s="6">
        <v>6</v>
      </c>
      <c r="E11" s="22">
        <v>1.6</v>
      </c>
      <c r="F11" s="27">
        <f t="shared" si="2"/>
        <v>1.6172506738544474</v>
      </c>
      <c r="G11" s="27">
        <f t="shared" si="0"/>
        <v>64.074731104087917</v>
      </c>
      <c r="H11" s="27">
        <f t="shared" si="3"/>
        <v>4.1600500756605712</v>
      </c>
      <c r="I11" s="27">
        <f t="shared" si="4"/>
        <v>90.334339615029563</v>
      </c>
      <c r="J11" s="35">
        <v>77.433228021745876</v>
      </c>
      <c r="K11" s="61">
        <f t="shared" si="1"/>
        <v>-12.901111593283687</v>
      </c>
    </row>
    <row r="12" spans="1:12" ht="15" customHeight="1">
      <c r="A12" s="5">
        <v>2010</v>
      </c>
      <c r="B12" s="10" t="s">
        <v>97</v>
      </c>
      <c r="C12" s="6">
        <v>1338</v>
      </c>
      <c r="D12" s="6">
        <v>12</v>
      </c>
      <c r="E12" s="22">
        <v>1</v>
      </c>
      <c r="F12" s="27">
        <f t="shared" si="2"/>
        <v>0.89686098654708524</v>
      </c>
      <c r="G12" s="27">
        <f t="shared" si="0"/>
        <v>35.533221583881335</v>
      </c>
      <c r="H12" s="27">
        <f t="shared" si="3"/>
        <v>3.5704680781397773</v>
      </c>
      <c r="I12" s="27">
        <f t="shared" si="4"/>
        <v>77.531729207390683</v>
      </c>
      <c r="J12" s="35">
        <v>106.16875423145839</v>
      </c>
      <c r="K12" s="60">
        <f t="shared" si="1"/>
        <v>28.637025024067711</v>
      </c>
    </row>
    <row r="13" spans="1:12" ht="15" customHeight="1">
      <c r="A13" s="5">
        <v>2011</v>
      </c>
      <c r="B13" s="10" t="s">
        <v>144</v>
      </c>
      <c r="C13" s="6">
        <v>1510</v>
      </c>
      <c r="D13" s="6">
        <v>24</v>
      </c>
      <c r="E13" s="22">
        <v>1.6</v>
      </c>
      <c r="F13" s="27">
        <f t="shared" si="2"/>
        <v>1.5894039735099337</v>
      </c>
      <c r="G13" s="27">
        <f t="shared" si="0"/>
        <v>62.971457588388382</v>
      </c>
      <c r="H13" s="27">
        <f t="shared" si="3"/>
        <v>4.1426815695789267</v>
      </c>
      <c r="I13" s="27">
        <f t="shared" si="4"/>
        <v>89.957187297521486</v>
      </c>
      <c r="J13" s="35">
        <v>96.070635789434178</v>
      </c>
      <c r="K13" s="60">
        <f t="shared" si="1"/>
        <v>6.1134484919126919</v>
      </c>
    </row>
    <row r="14" spans="1:12" ht="15" customHeight="1">
      <c r="A14" s="5">
        <v>2013</v>
      </c>
      <c r="B14" s="10" t="s">
        <v>98</v>
      </c>
      <c r="C14" s="6">
        <v>2936</v>
      </c>
      <c r="D14" s="6">
        <v>50</v>
      </c>
      <c r="E14" s="22">
        <v>1.7</v>
      </c>
      <c r="F14" s="27">
        <f t="shared" si="2"/>
        <v>1.7029972752043598</v>
      </c>
      <c r="G14" s="27">
        <f t="shared" si="0"/>
        <v>67.471972183289665</v>
      </c>
      <c r="H14" s="27">
        <f t="shared" si="3"/>
        <v>4.2117122847336912</v>
      </c>
      <c r="I14" s="27">
        <f t="shared" si="4"/>
        <v>91.456170231198968</v>
      </c>
      <c r="J14" s="35">
        <v>110.74624962550146</v>
      </c>
      <c r="K14" s="60">
        <f t="shared" si="1"/>
        <v>19.290079394302495</v>
      </c>
    </row>
    <row r="15" spans="1:12" ht="15" customHeight="1">
      <c r="A15" s="5">
        <v>2014</v>
      </c>
      <c r="B15" s="10" t="s">
        <v>145</v>
      </c>
      <c r="C15" s="6">
        <v>937</v>
      </c>
      <c r="D15" s="6">
        <v>12</v>
      </c>
      <c r="E15" s="22">
        <v>1.3</v>
      </c>
      <c r="F15" s="27">
        <f t="shared" si="2"/>
        <v>1.2806830309498398</v>
      </c>
      <c r="G15" s="27">
        <f t="shared" si="0"/>
        <v>50.740075217965021</v>
      </c>
      <c r="H15" s="27">
        <f t="shared" si="3"/>
        <v>3.9267160365895291</v>
      </c>
      <c r="I15" s="27">
        <f t="shared" si="4"/>
        <v>85.267555334591989</v>
      </c>
      <c r="J15" s="35">
        <v>102.23439858734866</v>
      </c>
      <c r="K15" s="60">
        <f t="shared" si="1"/>
        <v>16.966843252756675</v>
      </c>
    </row>
    <row r="16" spans="1:12" ht="15" customHeight="1">
      <c r="A16" s="5">
        <v>2015</v>
      </c>
      <c r="B16" s="10" t="s">
        <v>99</v>
      </c>
      <c r="C16" s="6">
        <v>6094</v>
      </c>
      <c r="D16" s="6">
        <v>190</v>
      </c>
      <c r="E16" s="22">
        <v>3.2</v>
      </c>
      <c r="F16" s="27">
        <f t="shared" si="2"/>
        <v>3.1178208073514933</v>
      </c>
      <c r="G16" s="27">
        <f t="shared" si="0"/>
        <v>123.52663263119889</v>
      </c>
      <c r="H16" s="27">
        <f t="shared" si="3"/>
        <v>4.8164567816547823</v>
      </c>
      <c r="I16" s="27">
        <f t="shared" si="4"/>
        <v>104.58803012990836</v>
      </c>
      <c r="J16" s="35">
        <v>124.76002774938489</v>
      </c>
      <c r="K16" s="60">
        <f t="shared" si="1"/>
        <v>20.171997619476528</v>
      </c>
    </row>
    <row r="17" spans="1:11" ht="15" customHeight="1">
      <c r="A17" s="5">
        <v>2016</v>
      </c>
      <c r="B17" s="10" t="s">
        <v>100</v>
      </c>
      <c r="C17" s="6">
        <v>896</v>
      </c>
      <c r="D17" s="6">
        <v>8</v>
      </c>
      <c r="E17" s="22">
        <v>0.9</v>
      </c>
      <c r="F17" s="27">
        <f t="shared" si="2"/>
        <v>0.89285714285714279</v>
      </c>
      <c r="G17" s="27">
        <f t="shared" si="0"/>
        <v>35.374591130381859</v>
      </c>
      <c r="H17" s="27">
        <f t="shared" si="3"/>
        <v>3.5659937977448561</v>
      </c>
      <c r="I17" s="27">
        <f t="shared" si="4"/>
        <v>77.434571443090576</v>
      </c>
      <c r="J17" s="35">
        <v>102.90152665002084</v>
      </c>
      <c r="K17" s="60">
        <f t="shared" si="1"/>
        <v>25.466955206930265</v>
      </c>
    </row>
    <row r="18" spans="1:11" ht="15" customHeight="1">
      <c r="A18" s="5">
        <v>2022</v>
      </c>
      <c r="B18" s="10" t="s">
        <v>101</v>
      </c>
      <c r="C18" s="6">
        <v>954</v>
      </c>
      <c r="D18" s="6">
        <v>4</v>
      </c>
      <c r="E18" s="22">
        <v>0.4</v>
      </c>
      <c r="F18" s="27">
        <f t="shared" si="2"/>
        <v>0.41928721174004197</v>
      </c>
      <c r="G18" s="27">
        <f t="shared" si="0"/>
        <v>16.611967323282052</v>
      </c>
      <c r="H18" s="27">
        <f t="shared" si="3"/>
        <v>2.8101233587115551</v>
      </c>
      <c r="I18" s="27">
        <f t="shared" si="4"/>
        <v>61.021053407793026</v>
      </c>
      <c r="J18" s="35">
        <v>110.0030761216168</v>
      </c>
      <c r="K18" s="60">
        <f t="shared" si="1"/>
        <v>48.982022713823774</v>
      </c>
    </row>
    <row r="19" spans="1:11" ht="15" customHeight="1">
      <c r="A19" s="5">
        <v>2024</v>
      </c>
      <c r="B19" s="10" t="s">
        <v>102</v>
      </c>
      <c r="C19" s="6">
        <v>666</v>
      </c>
      <c r="D19" s="6">
        <v>8</v>
      </c>
      <c r="E19" s="22">
        <v>1.3</v>
      </c>
      <c r="F19" s="27">
        <f t="shared" si="2"/>
        <v>1.2012012012012012</v>
      </c>
      <c r="G19" s="27">
        <f t="shared" si="0"/>
        <v>47.591041520753983</v>
      </c>
      <c r="H19" s="27">
        <f t="shared" si="3"/>
        <v>3.8626445401793976</v>
      </c>
      <c r="I19" s="27">
        <f t="shared" si="4"/>
        <v>83.876260467681789</v>
      </c>
      <c r="J19" s="35">
        <v>82.79803656580026</v>
      </c>
      <c r="K19" s="61">
        <f t="shared" si="1"/>
        <v>-1.0782239018815289</v>
      </c>
    </row>
    <row r="20" spans="1:11" ht="15" customHeight="1">
      <c r="A20" s="5">
        <v>2025</v>
      </c>
      <c r="B20" s="10" t="s">
        <v>146</v>
      </c>
      <c r="C20" s="6">
        <v>1050</v>
      </c>
      <c r="D20" s="6">
        <v>15</v>
      </c>
      <c r="E20" s="22">
        <v>1.4</v>
      </c>
      <c r="F20" s="27">
        <f t="shared" si="2"/>
        <v>1.4285714285714286</v>
      </c>
      <c r="G20" s="27">
        <f t="shared" si="0"/>
        <v>56.599345808610991</v>
      </c>
      <c r="H20" s="27">
        <f t="shared" si="3"/>
        <v>4.0359974269905923</v>
      </c>
      <c r="I20" s="27">
        <f t="shared" si="4"/>
        <v>87.640570575886827</v>
      </c>
      <c r="J20" s="35">
        <v>100.38936488440255</v>
      </c>
      <c r="K20" s="60">
        <f t="shared" si="1"/>
        <v>12.748794308515727</v>
      </c>
    </row>
    <row r="21" spans="1:11" ht="15" customHeight="1">
      <c r="A21" s="5">
        <v>2027</v>
      </c>
      <c r="B21" s="10" t="s">
        <v>103</v>
      </c>
      <c r="C21" s="6">
        <v>353</v>
      </c>
      <c r="D21" s="6">
        <v>1</v>
      </c>
      <c r="E21" s="22">
        <v>0.3</v>
      </c>
      <c r="F21" s="27">
        <f t="shared" si="2"/>
        <v>0.28328611898016998</v>
      </c>
      <c r="G21" s="27">
        <f t="shared" si="0"/>
        <v>11.22366630765657</v>
      </c>
      <c r="H21" s="27">
        <f t="shared" si="3"/>
        <v>2.4180246121066542</v>
      </c>
      <c r="I21" s="27">
        <f t="shared" si="4"/>
        <v>52.506737307208539</v>
      </c>
      <c r="J21" s="35">
        <v>83.846640873815517</v>
      </c>
      <c r="K21" s="60">
        <f t="shared" si="1"/>
        <v>31.339903566606978</v>
      </c>
    </row>
    <row r="22" spans="1:11" ht="15" customHeight="1">
      <c r="A22" s="5">
        <v>2029</v>
      </c>
      <c r="B22" s="10" t="s">
        <v>147</v>
      </c>
      <c r="C22" s="6">
        <v>2204</v>
      </c>
      <c r="D22" s="6">
        <v>22</v>
      </c>
      <c r="E22" s="22">
        <v>1</v>
      </c>
      <c r="F22" s="27">
        <f t="shared" si="2"/>
        <v>0.99818511796733211</v>
      </c>
      <c r="G22" s="27">
        <f t="shared" si="0"/>
        <v>39.547637270989526</v>
      </c>
      <c r="H22" s="27">
        <f t="shared" si="3"/>
        <v>3.6775059521254616</v>
      </c>
      <c r="I22" s="27">
        <f t="shared" si="4"/>
        <v>79.8560271087226</v>
      </c>
      <c r="J22" s="35">
        <v>92.352121585033515</v>
      </c>
      <c r="K22" s="60">
        <f t="shared" si="1"/>
        <v>12.496094476310915</v>
      </c>
    </row>
    <row r="23" spans="1:11" ht="15" customHeight="1">
      <c r="A23" s="5">
        <v>2033</v>
      </c>
      <c r="B23" s="10" t="s">
        <v>148</v>
      </c>
      <c r="C23" s="6">
        <v>142</v>
      </c>
      <c r="D23" s="6">
        <v>0</v>
      </c>
      <c r="E23" s="22">
        <v>0</v>
      </c>
      <c r="F23" s="27">
        <f t="shared" si="2"/>
        <v>0</v>
      </c>
      <c r="G23" s="27">
        <f t="shared" si="0"/>
        <v>0</v>
      </c>
      <c r="H23" s="27">
        <v>0</v>
      </c>
      <c r="I23" s="27">
        <f t="shared" si="4"/>
        <v>0</v>
      </c>
      <c r="J23" s="35">
        <v>76.41398580046932</v>
      </c>
      <c r="K23" s="60">
        <f t="shared" si="1"/>
        <v>76.41398580046932</v>
      </c>
    </row>
    <row r="24" spans="1:11" ht="15" customHeight="1">
      <c r="A24" s="5">
        <v>2034</v>
      </c>
      <c r="B24" s="10" t="s">
        <v>104</v>
      </c>
      <c r="C24" s="6">
        <v>612</v>
      </c>
      <c r="D24" s="6">
        <v>9</v>
      </c>
      <c r="E24" s="22">
        <v>1.5</v>
      </c>
      <c r="F24" s="27">
        <f t="shared" si="2"/>
        <v>1.4705882352941175</v>
      </c>
      <c r="G24" s="27">
        <f t="shared" si="0"/>
        <v>58.264032450040716</v>
      </c>
      <c r="H24" s="27">
        <f>LN(G24)</f>
        <v>4.0649849638638438</v>
      </c>
      <c r="I24" s="27">
        <f t="shared" si="4"/>
        <v>88.270026941287838</v>
      </c>
      <c r="J24" s="35">
        <v>82.332669563034685</v>
      </c>
      <c r="K24" s="61">
        <f t="shared" si="1"/>
        <v>-5.9373573782531537</v>
      </c>
    </row>
    <row r="25" spans="1:11" ht="15" customHeight="1">
      <c r="A25" s="5">
        <v>2035</v>
      </c>
      <c r="B25" s="10" t="s">
        <v>105</v>
      </c>
      <c r="C25" s="6">
        <v>394</v>
      </c>
      <c r="D25" s="6">
        <v>4</v>
      </c>
      <c r="E25" s="22">
        <v>1</v>
      </c>
      <c r="F25" s="27">
        <f t="shared" si="2"/>
        <v>1.015228426395939</v>
      </c>
      <c r="G25" s="27">
        <f t="shared" si="0"/>
        <v>40.222885346220998</v>
      </c>
      <c r="H25" s="27">
        <f>LN(G25)</f>
        <v>3.6944361208619076</v>
      </c>
      <c r="I25" s="27">
        <f t="shared" si="4"/>
        <v>80.223661051719077</v>
      </c>
      <c r="J25" s="35">
        <v>87.774960328602532</v>
      </c>
      <c r="K25" s="60">
        <f t="shared" si="1"/>
        <v>7.551299276883455</v>
      </c>
    </row>
    <row r="26" spans="1:11" ht="15" customHeight="1">
      <c r="A26" s="5">
        <v>2038</v>
      </c>
      <c r="B26" s="10" t="s">
        <v>106</v>
      </c>
      <c r="C26" s="6">
        <v>64</v>
      </c>
      <c r="D26" s="6">
        <v>2</v>
      </c>
      <c r="E26" s="22">
        <v>3.1</v>
      </c>
      <c r="F26" s="27">
        <f t="shared" si="2"/>
        <v>3.125</v>
      </c>
      <c r="G26" s="27">
        <f t="shared" si="0"/>
        <v>123.81106895633653</v>
      </c>
      <c r="H26" s="27">
        <f>LN(G26)</f>
        <v>4.8187567662402246</v>
      </c>
      <c r="I26" s="27">
        <f t="shared" si="4"/>
        <v>104.63797366060436</v>
      </c>
      <c r="J26" s="35">
        <v>68.003971519545388</v>
      </c>
      <c r="K26" s="61">
        <f t="shared" si="1"/>
        <v>-36.634002141058971</v>
      </c>
    </row>
    <row r="27" spans="1:11" ht="15" customHeight="1">
      <c r="A27" s="5">
        <v>2039</v>
      </c>
      <c r="B27" s="10" t="s">
        <v>107</v>
      </c>
      <c r="C27" s="6">
        <v>376</v>
      </c>
      <c r="D27" s="6">
        <v>12</v>
      </c>
      <c r="E27" s="22">
        <v>3.3</v>
      </c>
      <c r="F27" s="27">
        <f t="shared" si="2"/>
        <v>3.1914893617021276</v>
      </c>
      <c r="G27" s="27">
        <f t="shared" si="0"/>
        <v>126.4453470192373</v>
      </c>
      <c r="H27" s="27">
        <f>LN(G27)</f>
        <v>4.8398101754380569</v>
      </c>
      <c r="I27" s="27">
        <f t="shared" si="4"/>
        <v>105.09514263259786</v>
      </c>
      <c r="J27" s="35">
        <v>90.988853137305341</v>
      </c>
      <c r="K27" s="61">
        <f t="shared" si="1"/>
        <v>-14.106289495292515</v>
      </c>
    </row>
    <row r="28" spans="1:11" ht="15" customHeight="1">
      <c r="A28" s="5">
        <v>2040</v>
      </c>
      <c r="B28" s="10" t="s">
        <v>108</v>
      </c>
      <c r="C28" s="6">
        <v>229</v>
      </c>
      <c r="D28" s="6">
        <v>0</v>
      </c>
      <c r="E28" s="22">
        <v>0</v>
      </c>
      <c r="F28" s="27">
        <f t="shared" si="2"/>
        <v>0</v>
      </c>
      <c r="G28" s="27">
        <f t="shared" si="0"/>
        <v>0</v>
      </c>
      <c r="H28" s="27">
        <v>0</v>
      </c>
      <c r="I28" s="27">
        <f t="shared" si="4"/>
        <v>0</v>
      </c>
      <c r="J28" s="35">
        <v>78.751582457426522</v>
      </c>
      <c r="K28" s="60">
        <f t="shared" si="1"/>
        <v>78.751582457426522</v>
      </c>
    </row>
    <row r="29" spans="1:11" ht="15" customHeight="1">
      <c r="A29" s="5">
        <v>2041</v>
      </c>
      <c r="B29" s="10" t="s">
        <v>149</v>
      </c>
      <c r="C29" s="6">
        <v>1557</v>
      </c>
      <c r="D29" s="6">
        <v>12</v>
      </c>
      <c r="E29" s="22">
        <v>0.8</v>
      </c>
      <c r="F29" s="27">
        <f t="shared" si="2"/>
        <v>0.77071290944123316</v>
      </c>
      <c r="G29" s="27">
        <f t="shared" si="0"/>
        <v>30.535292536437524</v>
      </c>
      <c r="H29" s="27">
        <f>LN(G29)</f>
        <v>3.4188831469939527</v>
      </c>
      <c r="I29" s="27">
        <f t="shared" si="4"/>
        <v>74.240104250574888</v>
      </c>
      <c r="J29" s="35">
        <v>100.9524856970679</v>
      </c>
      <c r="K29" s="60">
        <f t="shared" si="1"/>
        <v>26.712381446493012</v>
      </c>
    </row>
    <row r="30" spans="1:11" ht="15" customHeight="1">
      <c r="A30" s="5">
        <v>2043</v>
      </c>
      <c r="B30" s="10" t="s">
        <v>109</v>
      </c>
      <c r="C30" s="6">
        <v>255</v>
      </c>
      <c r="D30" s="6">
        <v>0</v>
      </c>
      <c r="E30" s="22">
        <v>0</v>
      </c>
      <c r="F30" s="27">
        <f t="shared" si="2"/>
        <v>0</v>
      </c>
      <c r="G30" s="27">
        <f t="shared" si="0"/>
        <v>0</v>
      </c>
      <c r="H30" s="27">
        <v>0</v>
      </c>
      <c r="I30" s="27">
        <f t="shared" si="4"/>
        <v>0</v>
      </c>
      <c r="J30" s="35">
        <v>88.34618092907759</v>
      </c>
      <c r="K30" s="60">
        <f t="shared" si="1"/>
        <v>88.34618092907759</v>
      </c>
    </row>
    <row r="31" spans="1:11" ht="15" customHeight="1">
      <c r="A31" s="5">
        <v>2044</v>
      </c>
      <c r="B31" s="10" t="s">
        <v>110</v>
      </c>
      <c r="C31" s="6">
        <v>325</v>
      </c>
      <c r="D31" s="6">
        <v>3</v>
      </c>
      <c r="E31" s="22">
        <v>1</v>
      </c>
      <c r="F31" s="27">
        <f t="shared" si="2"/>
        <v>0.92307692307692313</v>
      </c>
      <c r="G31" s="27">
        <f t="shared" si="0"/>
        <v>36.571884984025559</v>
      </c>
      <c r="H31" s="27">
        <f t="shared" ref="H31:H37" si="5">LN(G31)</f>
        <v>3.599279775378323</v>
      </c>
      <c r="I31" s="27">
        <f t="shared" si="4"/>
        <v>78.15736726363906</v>
      </c>
      <c r="J31" s="35">
        <v>80.439455761238662</v>
      </c>
      <c r="K31" s="60">
        <f t="shared" si="1"/>
        <v>2.2820884975996023</v>
      </c>
    </row>
    <row r="32" spans="1:11" ht="15" customHeight="1">
      <c r="A32" s="5">
        <v>2045</v>
      </c>
      <c r="B32" s="10" t="s">
        <v>111</v>
      </c>
      <c r="C32" s="6">
        <v>382</v>
      </c>
      <c r="D32" s="6">
        <v>1</v>
      </c>
      <c r="E32" s="22">
        <v>0.3</v>
      </c>
      <c r="F32" s="27">
        <f t="shared" si="2"/>
        <v>0.26178010471204188</v>
      </c>
      <c r="G32" s="27">
        <f t="shared" si="0"/>
        <v>10.371607870687876</v>
      </c>
      <c r="H32" s="27">
        <f t="shared" si="5"/>
        <v>2.3390720604333759</v>
      </c>
      <c r="I32" s="27">
        <f t="shared" si="4"/>
        <v>50.792304431014237</v>
      </c>
      <c r="J32" s="35">
        <v>89.584596470036345</v>
      </c>
      <c r="K32" s="60">
        <f t="shared" si="1"/>
        <v>38.792292039022108</v>
      </c>
    </row>
    <row r="33" spans="1:15" ht="15" customHeight="1">
      <c r="A33" s="5">
        <v>2047</v>
      </c>
      <c r="B33" s="10" t="s">
        <v>150</v>
      </c>
      <c r="C33" s="6">
        <v>375</v>
      </c>
      <c r="D33" s="6">
        <v>4</v>
      </c>
      <c r="E33" s="22">
        <v>1.2</v>
      </c>
      <c r="F33" s="27">
        <f t="shared" si="2"/>
        <v>1.0666666666666667</v>
      </c>
      <c r="G33" s="27">
        <f t="shared" si="0"/>
        <v>42.260844870429537</v>
      </c>
      <c r="H33" s="27">
        <f t="shared" si="5"/>
        <v>3.7438610041894309</v>
      </c>
      <c r="I33" s="27">
        <f t="shared" si="4"/>
        <v>81.296908756611842</v>
      </c>
      <c r="J33" s="35">
        <v>89.014857699442231</v>
      </c>
      <c r="K33" s="60">
        <f t="shared" si="1"/>
        <v>7.7179489428303896</v>
      </c>
    </row>
    <row r="34" spans="1:15" ht="15" customHeight="1">
      <c r="A34" s="5">
        <v>2049</v>
      </c>
      <c r="B34" s="10" t="s">
        <v>112</v>
      </c>
      <c r="C34" s="6">
        <v>253</v>
      </c>
      <c r="D34" s="6">
        <v>3</v>
      </c>
      <c r="E34" s="22">
        <v>1.3</v>
      </c>
      <c r="F34" s="27">
        <f t="shared" si="2"/>
        <v>1.1857707509881421</v>
      </c>
      <c r="G34" s="27">
        <f t="shared" si="0"/>
        <v>46.979694149439936</v>
      </c>
      <c r="H34" s="27">
        <f t="shared" si="5"/>
        <v>3.84971546898054</v>
      </c>
      <c r="I34" s="27">
        <f t="shared" si="4"/>
        <v>83.595509253791874</v>
      </c>
      <c r="J34" s="35">
        <v>72.790477473208554</v>
      </c>
      <c r="K34" s="61">
        <f t="shared" si="1"/>
        <v>-10.80503178058332</v>
      </c>
      <c r="M34" s="2" t="s">
        <v>177</v>
      </c>
    </row>
    <row r="35" spans="1:15" ht="15" customHeight="1">
      <c r="A35" s="5">
        <v>2050</v>
      </c>
      <c r="B35" s="10" t="s">
        <v>135</v>
      </c>
      <c r="C35" s="6">
        <v>1358</v>
      </c>
      <c r="D35" s="6">
        <v>24</v>
      </c>
      <c r="E35" s="22">
        <v>1.8</v>
      </c>
      <c r="F35" s="27">
        <f t="shared" si="2"/>
        <v>1.7673048600883652</v>
      </c>
      <c r="G35" s="27">
        <f t="shared" si="0"/>
        <v>70.019809247766162</v>
      </c>
      <c r="H35" s="27">
        <f t="shared" si="5"/>
        <v>4.2487781912692553</v>
      </c>
      <c r="I35" s="27">
        <f t="shared" si="4"/>
        <v>92.261046164955815</v>
      </c>
      <c r="J35" s="35">
        <v>93.230200400124275</v>
      </c>
      <c r="K35" s="60">
        <f t="shared" si="1"/>
        <v>0.96915423516846033</v>
      </c>
      <c r="M35" s="2" t="s">
        <v>178</v>
      </c>
    </row>
    <row r="36" spans="1:15" ht="15" customHeight="1">
      <c r="A36" s="5">
        <v>2051</v>
      </c>
      <c r="B36" s="10" t="s">
        <v>137</v>
      </c>
      <c r="C36" s="6">
        <v>1016</v>
      </c>
      <c r="D36" s="6">
        <v>10</v>
      </c>
      <c r="E36" s="22">
        <v>1</v>
      </c>
      <c r="F36" s="27">
        <f t="shared" si="2"/>
        <v>0.98425196850393704</v>
      </c>
      <c r="G36" s="27">
        <f t="shared" si="0"/>
        <v>38.995612269712296</v>
      </c>
      <c r="H36" s="27">
        <f t="shared" si="5"/>
        <v>3.6634491338955697</v>
      </c>
      <c r="I36" s="27">
        <f t="shared" si="4"/>
        <v>79.550787179204647</v>
      </c>
      <c r="J36" s="35">
        <v>94.466778788804575</v>
      </c>
      <c r="K36" s="60">
        <f t="shared" si="1"/>
        <v>14.915991609599928</v>
      </c>
      <c r="L36" s="7" t="s">
        <v>180</v>
      </c>
      <c r="M36" s="49">
        <f>SKEW(J8:J170)</f>
        <v>0.45433206497963591</v>
      </c>
    </row>
    <row r="37" spans="1:15" ht="15" customHeight="1">
      <c r="A37" s="5">
        <v>2052</v>
      </c>
      <c r="B37" s="10" t="s">
        <v>139</v>
      </c>
      <c r="C37" s="6">
        <v>1067</v>
      </c>
      <c r="D37" s="6">
        <v>20</v>
      </c>
      <c r="E37" s="22">
        <v>1.9</v>
      </c>
      <c r="F37" s="27">
        <f t="shared" si="2"/>
        <v>1.874414245548266</v>
      </c>
      <c r="G37" s="27">
        <f t="shared" si="0"/>
        <v>74.263434050661076</v>
      </c>
      <c r="H37" s="27">
        <f t="shared" si="5"/>
        <v>4.3076186912921886</v>
      </c>
      <c r="I37" s="27">
        <f t="shared" si="4"/>
        <v>93.538751388575221</v>
      </c>
      <c r="J37" s="35">
        <v>92.85823985016404</v>
      </c>
      <c r="K37" s="61">
        <f t="shared" si="1"/>
        <v>-0.6805115384111815</v>
      </c>
      <c r="L37" s="62" t="s">
        <v>179</v>
      </c>
      <c r="M37" s="50">
        <f>SKEW(I8:I170)</f>
        <v>-1.5575464470019844</v>
      </c>
      <c r="N37" s="6"/>
      <c r="O37" s="6"/>
    </row>
    <row r="38" spans="1:15" ht="15" customHeight="1">
      <c r="A38" s="5">
        <v>2061</v>
      </c>
      <c r="B38" s="10" t="s">
        <v>86</v>
      </c>
      <c r="C38" s="6">
        <v>273</v>
      </c>
      <c r="D38" s="6">
        <v>0</v>
      </c>
      <c r="E38" s="22">
        <v>0</v>
      </c>
      <c r="F38" s="27">
        <f t="shared" si="2"/>
        <v>0</v>
      </c>
      <c r="G38" s="27">
        <f t="shared" si="0"/>
        <v>0</v>
      </c>
      <c r="H38" s="27">
        <v>0</v>
      </c>
      <c r="I38" s="27">
        <f t="shared" si="4"/>
        <v>0</v>
      </c>
      <c r="J38" s="35">
        <v>94.791110722216786</v>
      </c>
      <c r="K38" s="60">
        <f t="shared" si="1"/>
        <v>94.791110722216786</v>
      </c>
    </row>
    <row r="39" spans="1:15" ht="15" customHeight="1">
      <c r="A39" s="5">
        <v>2063</v>
      </c>
      <c r="B39" s="10" t="s">
        <v>87</v>
      </c>
      <c r="C39" s="6">
        <v>670</v>
      </c>
      <c r="D39" s="6">
        <v>9</v>
      </c>
      <c r="E39" s="22">
        <v>1.4</v>
      </c>
      <c r="F39" s="27">
        <f t="shared" si="2"/>
        <v>1.3432835820895521</v>
      </c>
      <c r="G39" s="27">
        <f t="shared" si="0"/>
        <v>53.22028038720137</v>
      </c>
      <c r="H39" s="27">
        <f>LN(G39)</f>
        <v>3.9744395339911587</v>
      </c>
      <c r="I39" s="27">
        <f t="shared" si="4"/>
        <v>86.303857913524581</v>
      </c>
      <c r="J39" s="35">
        <v>93.983418556004622</v>
      </c>
      <c r="K39" s="60">
        <f t="shared" si="1"/>
        <v>7.6795606424800411</v>
      </c>
      <c r="M39" s="2" t="s">
        <v>181</v>
      </c>
    </row>
    <row r="40" spans="1:15" s="2" customFormat="1" ht="15" customHeight="1">
      <c r="A40" s="5">
        <v>2066</v>
      </c>
      <c r="B40" s="10" t="s">
        <v>119</v>
      </c>
      <c r="C40" s="6">
        <v>262</v>
      </c>
      <c r="D40" s="6">
        <v>0</v>
      </c>
      <c r="E40" s="22">
        <v>0</v>
      </c>
      <c r="F40" s="27">
        <f t="shared" si="2"/>
        <v>0</v>
      </c>
      <c r="G40" s="27">
        <f t="shared" ref="G40:G71" si="6">F40/$F$172*100</f>
        <v>0</v>
      </c>
      <c r="H40" s="27">
        <v>0</v>
      </c>
      <c r="I40" s="27">
        <f t="shared" si="4"/>
        <v>0</v>
      </c>
      <c r="J40" s="35">
        <v>92.93589571295206</v>
      </c>
      <c r="K40" s="60">
        <f t="shared" ref="K40:K71" si="7">J40-I40</f>
        <v>92.93589571295206</v>
      </c>
      <c r="L40" s="3"/>
      <c r="M40" s="2" t="s">
        <v>182</v>
      </c>
    </row>
    <row r="41" spans="1:15" ht="15" customHeight="1">
      <c r="A41" s="5">
        <v>2067</v>
      </c>
      <c r="B41" s="10" t="s">
        <v>88</v>
      </c>
      <c r="C41" s="6">
        <v>373</v>
      </c>
      <c r="D41" s="6">
        <v>1</v>
      </c>
      <c r="E41" s="22">
        <v>0.3</v>
      </c>
      <c r="F41" s="27">
        <f t="shared" ref="F41:F72" si="8">D41/C41*100</f>
        <v>0.26809651474530832</v>
      </c>
      <c r="G41" s="27">
        <f t="shared" si="6"/>
        <v>10.621861143707157</v>
      </c>
      <c r="H41" s="27">
        <f>LN(G41)</f>
        <v>2.3629142493961357</v>
      </c>
      <c r="I41" s="27">
        <f t="shared" ref="I41:I72" si="9">H41/$H$172*100</f>
        <v>51.310030986165287</v>
      </c>
      <c r="J41" s="35">
        <v>74.599819095475837</v>
      </c>
      <c r="K41" s="60">
        <f t="shared" si="7"/>
        <v>23.28978810931055</v>
      </c>
      <c r="L41" s="7" t="s">
        <v>183</v>
      </c>
      <c r="M41" s="49">
        <f>CORREL(I8:I170,J8:J170)</f>
        <v>0.29405649875931694</v>
      </c>
    </row>
    <row r="42" spans="1:15" ht="15" customHeight="1">
      <c r="A42" s="5">
        <v>2068</v>
      </c>
      <c r="B42" s="10" t="s">
        <v>89</v>
      </c>
      <c r="C42" s="6">
        <v>738</v>
      </c>
      <c r="D42" s="6">
        <v>1</v>
      </c>
      <c r="E42" s="22">
        <v>0.1</v>
      </c>
      <c r="F42" s="27">
        <f t="shared" si="8"/>
        <v>0.13550135501355012</v>
      </c>
      <c r="G42" s="27">
        <f t="shared" si="6"/>
        <v>5.368501634963101</v>
      </c>
      <c r="H42" s="27">
        <f>LN(G42)</f>
        <v>1.6805488444394783</v>
      </c>
      <c r="I42" s="27">
        <f t="shared" si="9"/>
        <v>36.492654485447588</v>
      </c>
      <c r="J42" s="35">
        <v>90.960008021800647</v>
      </c>
      <c r="K42" s="60">
        <f t="shared" si="7"/>
        <v>54.467353536353059</v>
      </c>
    </row>
    <row r="43" spans="1:15" ht="15" customHeight="1">
      <c r="A43" s="5">
        <v>2072</v>
      </c>
      <c r="B43" s="10" t="s">
        <v>151</v>
      </c>
      <c r="C43" s="6">
        <v>320</v>
      </c>
      <c r="D43" s="6">
        <v>0</v>
      </c>
      <c r="E43" s="22">
        <v>0</v>
      </c>
      <c r="F43" s="27">
        <f t="shared" si="8"/>
        <v>0</v>
      </c>
      <c r="G43" s="27">
        <f t="shared" si="6"/>
        <v>0</v>
      </c>
      <c r="H43" s="27">
        <v>0</v>
      </c>
      <c r="I43" s="27">
        <f t="shared" si="9"/>
        <v>0</v>
      </c>
      <c r="J43" s="35">
        <v>79.906978673869602</v>
      </c>
      <c r="K43" s="60">
        <f t="shared" si="7"/>
        <v>79.906978673869602</v>
      </c>
    </row>
    <row r="44" spans="1:15" s="2" customFormat="1" ht="15" customHeight="1">
      <c r="A44" s="5">
        <v>2079</v>
      </c>
      <c r="B44" s="10" t="s">
        <v>90</v>
      </c>
      <c r="C44" s="6">
        <v>197</v>
      </c>
      <c r="D44" s="6">
        <v>1</v>
      </c>
      <c r="E44" s="22">
        <v>0.5</v>
      </c>
      <c r="F44" s="27">
        <f t="shared" si="8"/>
        <v>0.50761421319796951</v>
      </c>
      <c r="G44" s="27">
        <f t="shared" si="6"/>
        <v>20.111442673110499</v>
      </c>
      <c r="H44" s="27">
        <f t="shared" ref="H44:H82" si="10">LN(G44)</f>
        <v>3.0012889403019622</v>
      </c>
      <c r="I44" s="27">
        <f t="shared" si="9"/>
        <v>65.172161268520014</v>
      </c>
      <c r="J44" s="35">
        <v>78.055609357283558</v>
      </c>
      <c r="K44" s="60">
        <f t="shared" si="7"/>
        <v>12.883448088763544</v>
      </c>
      <c r="L44" s="3"/>
    </row>
    <row r="45" spans="1:15" ht="15" customHeight="1">
      <c r="A45" s="5">
        <v>2086</v>
      </c>
      <c r="B45" s="10" t="s">
        <v>91</v>
      </c>
      <c r="C45" s="6">
        <v>487</v>
      </c>
      <c r="D45" s="6">
        <v>2</v>
      </c>
      <c r="E45" s="22">
        <v>0.4</v>
      </c>
      <c r="F45" s="27">
        <f t="shared" si="8"/>
        <v>0.41067761806981523</v>
      </c>
      <c r="G45" s="27">
        <f t="shared" si="6"/>
        <v>16.270859164693096</v>
      </c>
      <c r="H45" s="27">
        <f t="shared" si="10"/>
        <v>2.7893757265173065</v>
      </c>
      <c r="I45" s="27">
        <f t="shared" si="9"/>
        <v>60.57052429906701</v>
      </c>
      <c r="J45" s="35">
        <v>90.569123864992207</v>
      </c>
      <c r="K45" s="60">
        <f t="shared" si="7"/>
        <v>29.998599565925197</v>
      </c>
    </row>
    <row r="46" spans="1:15" ht="15" customHeight="1">
      <c r="A46" s="5">
        <v>2087</v>
      </c>
      <c r="B46" s="10" t="s">
        <v>152</v>
      </c>
      <c r="C46" s="6">
        <v>1011</v>
      </c>
      <c r="D46" s="6">
        <v>8</v>
      </c>
      <c r="E46" s="22">
        <v>0.8</v>
      </c>
      <c r="F46" s="27">
        <f t="shared" si="8"/>
        <v>0.79129574678536096</v>
      </c>
      <c r="G46" s="27">
        <f t="shared" si="6"/>
        <v>31.350775126431401</v>
      </c>
      <c r="H46" s="27">
        <f t="shared" si="10"/>
        <v>3.4452389916993154</v>
      </c>
      <c r="I46" s="27">
        <f t="shared" si="9"/>
        <v>74.812414146646788</v>
      </c>
      <c r="J46" s="35">
        <v>90.33863322628487</v>
      </c>
      <c r="K46" s="60">
        <f t="shared" si="7"/>
        <v>15.526219079638082</v>
      </c>
    </row>
    <row r="47" spans="1:15" ht="15" customHeight="1">
      <c r="A47" s="5">
        <v>2089</v>
      </c>
      <c r="B47" s="10" t="s">
        <v>120</v>
      </c>
      <c r="C47" s="6">
        <v>399</v>
      </c>
      <c r="D47" s="6">
        <v>9</v>
      </c>
      <c r="E47" s="22">
        <v>2.5</v>
      </c>
      <c r="F47" s="27">
        <f t="shared" si="8"/>
        <v>2.2556390977443606</v>
      </c>
      <c r="G47" s="27">
        <f t="shared" si="6"/>
        <v>89.367388118859438</v>
      </c>
      <c r="H47" s="27">
        <f t="shared" si="10"/>
        <v>4.492755829486307</v>
      </c>
      <c r="I47" s="27">
        <f t="shared" si="9"/>
        <v>97.558953264228492</v>
      </c>
      <c r="J47" s="35">
        <v>99.339972546552687</v>
      </c>
      <c r="K47" s="60">
        <f t="shared" si="7"/>
        <v>1.7810192823241948</v>
      </c>
    </row>
    <row r="48" spans="1:15" ht="15" customHeight="1">
      <c r="A48" s="5">
        <v>2096</v>
      </c>
      <c r="B48" s="10" t="s">
        <v>153</v>
      </c>
      <c r="C48" s="6">
        <v>4973</v>
      </c>
      <c r="D48" s="6">
        <v>212</v>
      </c>
      <c r="E48" s="22">
        <v>4.4000000000000004</v>
      </c>
      <c r="F48" s="27">
        <f t="shared" si="8"/>
        <v>4.2630203096722301</v>
      </c>
      <c r="G48" s="27">
        <f t="shared" si="6"/>
        <v>168.89891248738931</v>
      </c>
      <c r="H48" s="27">
        <f t="shared" si="10"/>
        <v>5.129300384997225</v>
      </c>
      <c r="I48" s="27">
        <f t="shared" si="9"/>
        <v>111.38134266142599</v>
      </c>
      <c r="J48" s="35">
        <v>116.97931416862764</v>
      </c>
      <c r="K48" s="60">
        <f t="shared" si="7"/>
        <v>5.5979715072016489</v>
      </c>
    </row>
    <row r="49" spans="1:12" ht="15" customHeight="1">
      <c r="A49" s="5">
        <v>2097</v>
      </c>
      <c r="B49" s="10" t="s">
        <v>121</v>
      </c>
      <c r="C49" s="6">
        <v>1404</v>
      </c>
      <c r="D49" s="6">
        <v>17</v>
      </c>
      <c r="E49" s="22">
        <v>1.3</v>
      </c>
      <c r="F49" s="27">
        <f t="shared" si="8"/>
        <v>1.2108262108262107</v>
      </c>
      <c r="G49" s="27">
        <f t="shared" si="6"/>
        <v>47.972379994477961</v>
      </c>
      <c r="H49" s="27">
        <f t="shared" si="10"/>
        <v>3.8706254285104102</v>
      </c>
      <c r="I49" s="27">
        <f t="shared" si="9"/>
        <v>84.049563255824026</v>
      </c>
      <c r="J49" s="35">
        <v>92.301959331435967</v>
      </c>
      <c r="K49" s="60">
        <f t="shared" si="7"/>
        <v>8.2523960756119408</v>
      </c>
    </row>
    <row r="50" spans="1:12" ht="15" customHeight="1">
      <c r="A50" s="5">
        <v>2099</v>
      </c>
      <c r="B50" s="10" t="s">
        <v>92</v>
      </c>
      <c r="C50" s="6">
        <v>2195</v>
      </c>
      <c r="D50" s="6">
        <v>18</v>
      </c>
      <c r="E50" s="22">
        <v>0.8</v>
      </c>
      <c r="F50" s="27">
        <f t="shared" si="8"/>
        <v>0.82004555808656043</v>
      </c>
      <c r="G50" s="27">
        <f t="shared" si="6"/>
        <v>32.489829484669634</v>
      </c>
      <c r="H50" s="27">
        <f t="shared" si="10"/>
        <v>3.4809271014268441</v>
      </c>
      <c r="I50" s="27">
        <f t="shared" si="9"/>
        <v>75.587371602857971</v>
      </c>
      <c r="J50" s="35">
        <v>89.479489219434612</v>
      </c>
      <c r="K50" s="60">
        <f t="shared" si="7"/>
        <v>13.892117616576641</v>
      </c>
    </row>
    <row r="51" spans="1:12" ht="15" customHeight="1">
      <c r="A51" s="5">
        <v>2102</v>
      </c>
      <c r="B51" s="10" t="s">
        <v>93</v>
      </c>
      <c r="C51" s="6">
        <v>2717</v>
      </c>
      <c r="D51" s="6">
        <v>54</v>
      </c>
      <c r="E51" s="22">
        <v>2.1</v>
      </c>
      <c r="F51" s="27">
        <f t="shared" si="8"/>
        <v>1.9874861980125138</v>
      </c>
      <c r="G51" s="27">
        <f t="shared" si="6"/>
        <v>78.743293027806232</v>
      </c>
      <c r="H51" s="27">
        <f t="shared" si="10"/>
        <v>4.3661931061778771</v>
      </c>
      <c r="I51" s="27">
        <f t="shared" si="9"/>
        <v>94.810678646853546</v>
      </c>
      <c r="J51" s="35">
        <v>99.405051903565749</v>
      </c>
      <c r="K51" s="60">
        <f t="shared" si="7"/>
        <v>4.5943732567122026</v>
      </c>
    </row>
    <row r="52" spans="1:12" ht="15" customHeight="1">
      <c r="A52" s="5">
        <v>2111</v>
      </c>
      <c r="B52" s="10" t="s">
        <v>129</v>
      </c>
      <c r="C52" s="6">
        <v>1189</v>
      </c>
      <c r="D52" s="6">
        <v>33</v>
      </c>
      <c r="E52" s="22">
        <v>3</v>
      </c>
      <c r="F52" s="27">
        <f t="shared" si="8"/>
        <v>2.7754415475189238</v>
      </c>
      <c r="G52" s="27">
        <f t="shared" si="6"/>
        <v>109.96172314372699</v>
      </c>
      <c r="H52" s="27">
        <f t="shared" si="10"/>
        <v>4.7001323338156498</v>
      </c>
      <c r="I52" s="27">
        <f t="shared" si="9"/>
        <v>102.06207683955945</v>
      </c>
      <c r="J52" s="35">
        <v>102.38453456344341</v>
      </c>
      <c r="K52" s="60">
        <f t="shared" si="7"/>
        <v>0.32245772388395721</v>
      </c>
    </row>
    <row r="53" spans="1:12" ht="15" customHeight="1">
      <c r="A53" s="5">
        <v>2113</v>
      </c>
      <c r="B53" s="10" t="s">
        <v>94</v>
      </c>
      <c r="C53" s="6">
        <v>2134</v>
      </c>
      <c r="D53" s="6">
        <v>15</v>
      </c>
      <c r="E53" s="22">
        <v>0.7</v>
      </c>
      <c r="F53" s="27">
        <f t="shared" si="8"/>
        <v>0.70290534208059985</v>
      </c>
      <c r="G53" s="27">
        <f t="shared" si="6"/>
        <v>27.848787768997909</v>
      </c>
      <c r="H53" s="27">
        <f t="shared" si="10"/>
        <v>3.3267894382804624</v>
      </c>
      <c r="I53" s="27">
        <f t="shared" si="9"/>
        <v>72.240314774961163</v>
      </c>
      <c r="J53" s="35">
        <v>85.692179366829151</v>
      </c>
      <c r="K53" s="60">
        <f t="shared" si="7"/>
        <v>13.451864591867988</v>
      </c>
    </row>
    <row r="54" spans="1:12" s="2" customFormat="1" ht="15" customHeight="1">
      <c r="A54" s="5">
        <v>2114</v>
      </c>
      <c r="B54" s="10" t="s">
        <v>122</v>
      </c>
      <c r="C54" s="6">
        <v>1297</v>
      </c>
      <c r="D54" s="6">
        <v>10</v>
      </c>
      <c r="E54" s="22">
        <v>0.8</v>
      </c>
      <c r="F54" s="27">
        <f t="shared" si="8"/>
        <v>0.77101002313030076</v>
      </c>
      <c r="G54" s="27">
        <f t="shared" si="6"/>
        <v>30.54706404473993</v>
      </c>
      <c r="H54" s="27">
        <f t="shared" si="10"/>
        <v>3.4192685777175527</v>
      </c>
      <c r="I54" s="27">
        <f t="shared" si="9"/>
        <v>74.248473772395656</v>
      </c>
      <c r="J54" s="35">
        <v>84.613276454211686</v>
      </c>
      <c r="K54" s="60">
        <f t="shared" si="7"/>
        <v>10.36480268181603</v>
      </c>
      <c r="L54" s="3"/>
    </row>
    <row r="55" spans="1:12" ht="15" customHeight="1">
      <c r="A55" s="5">
        <v>2115</v>
      </c>
      <c r="B55" s="10" t="s">
        <v>136</v>
      </c>
      <c r="C55" s="6">
        <v>871</v>
      </c>
      <c r="D55" s="6">
        <v>8</v>
      </c>
      <c r="E55" s="22">
        <v>0.9</v>
      </c>
      <c r="F55" s="27">
        <f t="shared" si="8"/>
        <v>0.91848450057405284</v>
      </c>
      <c r="G55" s="27">
        <f t="shared" si="6"/>
        <v>36.389935307488116</v>
      </c>
      <c r="H55" s="27">
        <f t="shared" si="10"/>
        <v>3.594292233867284</v>
      </c>
      <c r="I55" s="27">
        <f t="shared" si="9"/>
        <v>78.049064175813669</v>
      </c>
      <c r="J55" s="35">
        <v>84.970139596828091</v>
      </c>
      <c r="K55" s="60">
        <f t="shared" si="7"/>
        <v>6.9210754210144216</v>
      </c>
    </row>
    <row r="56" spans="1:12" ht="15" customHeight="1">
      <c r="A56" s="5">
        <v>2116</v>
      </c>
      <c r="B56" s="10" t="s">
        <v>138</v>
      </c>
      <c r="C56" s="6">
        <v>935</v>
      </c>
      <c r="D56" s="6">
        <v>4</v>
      </c>
      <c r="E56" s="22">
        <v>0.4</v>
      </c>
      <c r="F56" s="27">
        <f t="shared" si="8"/>
        <v>0.42780748663101603</v>
      </c>
      <c r="G56" s="27">
        <f t="shared" si="6"/>
        <v>16.949536712739118</v>
      </c>
      <c r="H56" s="27">
        <f t="shared" si="10"/>
        <v>2.8302405008711546</v>
      </c>
      <c r="I56" s="27">
        <f t="shared" si="9"/>
        <v>61.457891599371891</v>
      </c>
      <c r="J56" s="35">
        <v>86.953408043629452</v>
      </c>
      <c r="K56" s="60">
        <f t="shared" si="7"/>
        <v>25.495516444257561</v>
      </c>
    </row>
    <row r="57" spans="1:12" ht="15" customHeight="1">
      <c r="A57" s="5">
        <v>2121</v>
      </c>
      <c r="B57" s="10" t="s">
        <v>123</v>
      </c>
      <c r="C57" s="6">
        <v>1445</v>
      </c>
      <c r="D57" s="6">
        <v>35</v>
      </c>
      <c r="E57" s="22">
        <v>2.5</v>
      </c>
      <c r="F57" s="27">
        <f t="shared" si="8"/>
        <v>2.422145328719723</v>
      </c>
      <c r="G57" s="27">
        <f t="shared" si="6"/>
        <v>95.964288741243536</v>
      </c>
      <c r="H57" s="27">
        <f t="shared" si="10"/>
        <v>4.5639761299828319</v>
      </c>
      <c r="I57" s="27">
        <f t="shared" si="9"/>
        <v>99.105482439485101</v>
      </c>
      <c r="J57" s="35">
        <v>60.747909194320663</v>
      </c>
      <c r="K57" s="61">
        <f t="shared" si="7"/>
        <v>-38.357573245164438</v>
      </c>
    </row>
    <row r="58" spans="1:12" ht="15" customHeight="1">
      <c r="A58" s="5">
        <v>2122</v>
      </c>
      <c r="B58" s="10" t="s">
        <v>126</v>
      </c>
      <c r="C58" s="6">
        <v>1711</v>
      </c>
      <c r="D58" s="6">
        <v>27</v>
      </c>
      <c r="E58" s="22">
        <v>1.6</v>
      </c>
      <c r="F58" s="27">
        <f t="shared" si="8"/>
        <v>1.5780245470485097</v>
      </c>
      <c r="G58" s="27">
        <f t="shared" si="6"/>
        <v>62.520609923012714</v>
      </c>
      <c r="H58" s="27">
        <f t="shared" si="10"/>
        <v>4.1354962611520865</v>
      </c>
      <c r="I58" s="27">
        <f t="shared" si="9"/>
        <v>89.801160307494015</v>
      </c>
      <c r="J58" s="35">
        <v>98.227169436968694</v>
      </c>
      <c r="K58" s="60">
        <f t="shared" si="7"/>
        <v>8.4260091294746786</v>
      </c>
    </row>
    <row r="59" spans="1:12" ht="15" customHeight="1">
      <c r="A59" s="5">
        <v>2123</v>
      </c>
      <c r="B59" s="10" t="s">
        <v>44</v>
      </c>
      <c r="C59" s="6">
        <v>521</v>
      </c>
      <c r="D59" s="6">
        <v>2</v>
      </c>
      <c r="E59" s="22">
        <v>0.4</v>
      </c>
      <c r="F59" s="27">
        <f t="shared" si="8"/>
        <v>0.38387715930902111</v>
      </c>
      <c r="G59" s="27">
        <f t="shared" si="6"/>
        <v>15.209037261430975</v>
      </c>
      <c r="H59" s="27">
        <f t="shared" si="10"/>
        <v>2.7218898078465292</v>
      </c>
      <c r="I59" s="27">
        <f t="shared" si="9"/>
        <v>59.105086194822498</v>
      </c>
      <c r="J59" s="35">
        <v>92.684896528458637</v>
      </c>
      <c r="K59" s="60">
        <f t="shared" si="7"/>
        <v>33.579810333636139</v>
      </c>
    </row>
    <row r="60" spans="1:12" ht="15" customHeight="1">
      <c r="A60" s="5">
        <v>2124</v>
      </c>
      <c r="B60" s="10" t="s">
        <v>45</v>
      </c>
      <c r="C60" s="6">
        <v>2500</v>
      </c>
      <c r="D60" s="6">
        <v>86</v>
      </c>
      <c r="E60" s="22">
        <v>3.5</v>
      </c>
      <c r="F60" s="27">
        <f t="shared" si="8"/>
        <v>3.44</v>
      </c>
      <c r="G60" s="27">
        <f t="shared" si="6"/>
        <v>136.29122470713523</v>
      </c>
      <c r="H60" s="27">
        <f t="shared" si="10"/>
        <v>4.9147939544371662</v>
      </c>
      <c r="I60" s="27">
        <f t="shared" si="9"/>
        <v>106.72339470517616</v>
      </c>
      <c r="J60" s="35">
        <v>105.91536412080865</v>
      </c>
      <c r="K60" s="61">
        <f t="shared" si="7"/>
        <v>-0.80803058436751485</v>
      </c>
    </row>
    <row r="61" spans="1:12" s="2" customFormat="1" ht="15" customHeight="1">
      <c r="A61" s="5">
        <v>2125</v>
      </c>
      <c r="B61" s="10" t="s">
        <v>46</v>
      </c>
      <c r="C61" s="6">
        <v>20824</v>
      </c>
      <c r="D61" s="6">
        <v>738</v>
      </c>
      <c r="E61" s="22">
        <v>3.7</v>
      </c>
      <c r="F61" s="27">
        <f t="shared" si="8"/>
        <v>3.5439877064925089</v>
      </c>
      <c r="G61" s="27">
        <f t="shared" si="6"/>
        <v>140.41117001886494</v>
      </c>
      <c r="H61" s="27">
        <f t="shared" si="10"/>
        <v>4.9445750469660217</v>
      </c>
      <c r="I61" s="27">
        <f t="shared" si="9"/>
        <v>107.37008291269277</v>
      </c>
      <c r="J61" s="35">
        <v>129.35213884723419</v>
      </c>
      <c r="K61" s="60">
        <f t="shared" si="7"/>
        <v>21.982055934541421</v>
      </c>
      <c r="L61" s="3"/>
    </row>
    <row r="62" spans="1:12" ht="15" customHeight="1">
      <c r="A62" s="5">
        <v>2128</v>
      </c>
      <c r="B62" s="10" t="s">
        <v>47</v>
      </c>
      <c r="C62" s="6">
        <v>254</v>
      </c>
      <c r="D62" s="6">
        <v>4</v>
      </c>
      <c r="E62" s="22">
        <v>1.6</v>
      </c>
      <c r="F62" s="27">
        <f t="shared" si="8"/>
        <v>1.5748031496062991</v>
      </c>
      <c r="G62" s="27">
        <f t="shared" si="6"/>
        <v>62.39297963153966</v>
      </c>
      <c r="H62" s="27">
        <f t="shared" si="10"/>
        <v>4.1334527631413049</v>
      </c>
      <c r="I62" s="27">
        <f t="shared" si="9"/>
        <v>89.756786312000884</v>
      </c>
      <c r="J62" s="35">
        <v>92.533609617191786</v>
      </c>
      <c r="K62" s="60">
        <f t="shared" si="7"/>
        <v>2.7768233051909021</v>
      </c>
    </row>
    <row r="63" spans="1:12" ht="15" customHeight="1">
      <c r="A63" s="5">
        <v>2129</v>
      </c>
      <c r="B63" s="10" t="s">
        <v>48</v>
      </c>
      <c r="C63" s="6">
        <v>776</v>
      </c>
      <c r="D63" s="6">
        <v>8</v>
      </c>
      <c r="E63" s="22">
        <v>1.1000000000000001</v>
      </c>
      <c r="F63" s="27">
        <f t="shared" si="8"/>
        <v>1.0309278350515463</v>
      </c>
      <c r="G63" s="27">
        <f t="shared" si="6"/>
        <v>40.844888727863591</v>
      </c>
      <c r="H63" s="27">
        <f t="shared" si="10"/>
        <v>3.7097816905365679</v>
      </c>
      <c r="I63" s="27">
        <f t="shared" si="9"/>
        <v>80.55688586328742</v>
      </c>
      <c r="J63" s="35">
        <v>83.943212807644571</v>
      </c>
      <c r="K63" s="60">
        <f t="shared" si="7"/>
        <v>3.3863269443571511</v>
      </c>
    </row>
    <row r="64" spans="1:12" ht="15" customHeight="1">
      <c r="A64" s="5">
        <v>2130</v>
      </c>
      <c r="B64" s="10" t="s">
        <v>49</v>
      </c>
      <c r="C64" s="6">
        <v>305</v>
      </c>
      <c r="D64" s="6">
        <v>2</v>
      </c>
      <c r="E64" s="22">
        <v>0.7</v>
      </c>
      <c r="F64" s="27">
        <f t="shared" si="8"/>
        <v>0.65573770491803274</v>
      </c>
      <c r="G64" s="27">
        <f t="shared" si="6"/>
        <v>25.980027584280453</v>
      </c>
      <c r="H64" s="27">
        <f t="shared" si="10"/>
        <v>3.2573280729924847</v>
      </c>
      <c r="I64" s="27">
        <f t="shared" si="9"/>
        <v>70.731980392459434</v>
      </c>
      <c r="J64" s="35">
        <v>99.819651733881116</v>
      </c>
      <c r="K64" s="60">
        <f t="shared" si="7"/>
        <v>29.087671341421682</v>
      </c>
    </row>
    <row r="65" spans="1:11" ht="15" customHeight="1">
      <c r="A65" s="5">
        <v>2131</v>
      </c>
      <c r="B65" s="10" t="s">
        <v>50</v>
      </c>
      <c r="C65" s="6">
        <v>784</v>
      </c>
      <c r="D65" s="6">
        <v>11</v>
      </c>
      <c r="E65" s="22">
        <v>1.4</v>
      </c>
      <c r="F65" s="27">
        <f t="shared" si="8"/>
        <v>1.403061224489796</v>
      </c>
      <c r="G65" s="27">
        <f t="shared" si="6"/>
        <v>55.588643204885791</v>
      </c>
      <c r="H65" s="27">
        <f t="shared" si="10"/>
        <v>4.0179789214879138</v>
      </c>
      <c r="I65" s="27">
        <f t="shared" si="9"/>
        <v>87.249303700288991</v>
      </c>
      <c r="J65" s="35">
        <v>98.069886224057626</v>
      </c>
      <c r="K65" s="60">
        <f t="shared" si="7"/>
        <v>10.820582523768635</v>
      </c>
    </row>
    <row r="66" spans="1:11" ht="15" customHeight="1">
      <c r="A66" s="5">
        <v>2134</v>
      </c>
      <c r="B66" s="10" t="s">
        <v>51</v>
      </c>
      <c r="C66" s="6">
        <v>772</v>
      </c>
      <c r="D66" s="6">
        <v>16</v>
      </c>
      <c r="E66" s="22">
        <v>2.1</v>
      </c>
      <c r="F66" s="27">
        <f t="shared" si="8"/>
        <v>2.0725388601036272</v>
      </c>
      <c r="G66" s="27">
        <f t="shared" si="6"/>
        <v>82.113040551352739</v>
      </c>
      <c r="H66" s="27">
        <f t="shared" si="10"/>
        <v>4.4080968412549559</v>
      </c>
      <c r="I66" s="27">
        <f t="shared" si="9"/>
        <v>95.720606692609095</v>
      </c>
      <c r="J66" s="35">
        <v>66.064386427495961</v>
      </c>
      <c r="K66" s="61">
        <f t="shared" si="7"/>
        <v>-29.656220265113134</v>
      </c>
    </row>
    <row r="67" spans="1:11" ht="15" customHeight="1">
      <c r="A67" s="5">
        <v>2135</v>
      </c>
      <c r="B67" s="10" t="s">
        <v>52</v>
      </c>
      <c r="C67" s="6">
        <v>2077</v>
      </c>
      <c r="D67" s="6">
        <v>58</v>
      </c>
      <c r="E67" s="22">
        <v>2.9</v>
      </c>
      <c r="F67" s="27">
        <f t="shared" si="8"/>
        <v>2.7924891670678864</v>
      </c>
      <c r="G67" s="27">
        <f t="shared" si="6"/>
        <v>110.63714202357275</v>
      </c>
      <c r="H67" s="27">
        <f t="shared" si="10"/>
        <v>4.7062558557102578</v>
      </c>
      <c r="I67" s="27">
        <f t="shared" si="9"/>
        <v>102.19504742799157</v>
      </c>
      <c r="J67" s="35">
        <v>81.964405091695554</v>
      </c>
      <c r="K67" s="61">
        <f t="shared" si="7"/>
        <v>-20.230642336296015</v>
      </c>
    </row>
    <row r="68" spans="1:11" ht="15" customHeight="1">
      <c r="A68" s="5">
        <v>2137</v>
      </c>
      <c r="B68" s="10" t="s">
        <v>53</v>
      </c>
      <c r="C68" s="6">
        <v>583</v>
      </c>
      <c r="D68" s="6">
        <v>7</v>
      </c>
      <c r="E68" s="22">
        <v>1.2</v>
      </c>
      <c r="F68" s="27">
        <f t="shared" si="8"/>
        <v>1.2006861063464835</v>
      </c>
      <c r="G68" s="27">
        <f t="shared" si="6"/>
        <v>47.570633698489502</v>
      </c>
      <c r="H68" s="27">
        <f t="shared" si="10"/>
        <v>3.8622156317447716</v>
      </c>
      <c r="I68" s="27">
        <f t="shared" si="9"/>
        <v>83.866946839361788</v>
      </c>
      <c r="J68" s="35">
        <v>76.692748129744857</v>
      </c>
      <c r="K68" s="61">
        <f t="shared" si="7"/>
        <v>-7.1741987096169311</v>
      </c>
    </row>
    <row r="69" spans="1:11" ht="15" customHeight="1">
      <c r="A69" s="5">
        <v>2138</v>
      </c>
      <c r="B69" s="10" t="s">
        <v>54</v>
      </c>
      <c r="C69" s="6">
        <v>670</v>
      </c>
      <c r="D69" s="6">
        <v>4</v>
      </c>
      <c r="E69" s="22">
        <v>0.6</v>
      </c>
      <c r="F69" s="27">
        <f t="shared" si="8"/>
        <v>0.59701492537313439</v>
      </c>
      <c r="G69" s="27">
        <f t="shared" si="6"/>
        <v>23.653457949867278</v>
      </c>
      <c r="H69" s="27">
        <f t="shared" si="10"/>
        <v>3.1635093177748299</v>
      </c>
      <c r="I69" s="27">
        <f t="shared" si="9"/>
        <v>68.694732007956461</v>
      </c>
      <c r="J69" s="35">
        <v>47.743497039789474</v>
      </c>
      <c r="K69" s="61">
        <f t="shared" si="7"/>
        <v>-20.951234968166986</v>
      </c>
    </row>
    <row r="70" spans="1:11" ht="15" customHeight="1">
      <c r="A70" s="5">
        <v>2140</v>
      </c>
      <c r="B70" s="10" t="s">
        <v>55</v>
      </c>
      <c r="C70" s="6">
        <v>1742</v>
      </c>
      <c r="D70" s="6">
        <v>16</v>
      </c>
      <c r="E70" s="22">
        <v>0.9</v>
      </c>
      <c r="F70" s="27">
        <f t="shared" si="8"/>
        <v>0.91848450057405284</v>
      </c>
      <c r="G70" s="27">
        <f t="shared" si="6"/>
        <v>36.389935307488116</v>
      </c>
      <c r="H70" s="27">
        <f t="shared" si="10"/>
        <v>3.594292233867284</v>
      </c>
      <c r="I70" s="27">
        <f t="shared" si="9"/>
        <v>78.049064175813669</v>
      </c>
      <c r="J70" s="35">
        <v>103.29179469881538</v>
      </c>
      <c r="K70" s="60">
        <f t="shared" si="7"/>
        <v>25.242730523001711</v>
      </c>
    </row>
    <row r="71" spans="1:11" ht="15" customHeight="1">
      <c r="A71" s="5">
        <v>2143</v>
      </c>
      <c r="B71" s="10" t="s">
        <v>56</v>
      </c>
      <c r="C71" s="6">
        <v>571</v>
      </c>
      <c r="D71" s="6">
        <v>3</v>
      </c>
      <c r="E71" s="22">
        <v>0.5</v>
      </c>
      <c r="F71" s="27">
        <f t="shared" si="8"/>
        <v>0.52539404553415059</v>
      </c>
      <c r="G71" s="27">
        <f t="shared" si="6"/>
        <v>20.815871488280745</v>
      </c>
      <c r="H71" s="27">
        <f t="shared" si="10"/>
        <v>3.0357157480520502</v>
      </c>
      <c r="I71" s="27">
        <f t="shared" si="9"/>
        <v>65.919729900290378</v>
      </c>
      <c r="J71" s="35">
        <v>104.36604235902477</v>
      </c>
      <c r="K71" s="60">
        <f t="shared" si="7"/>
        <v>38.446312458734397</v>
      </c>
    </row>
    <row r="72" spans="1:11" ht="15" customHeight="1">
      <c r="A72" s="5">
        <v>2145</v>
      </c>
      <c r="B72" s="10" t="s">
        <v>154</v>
      </c>
      <c r="C72" s="6">
        <v>1110</v>
      </c>
      <c r="D72" s="6">
        <v>11</v>
      </c>
      <c r="E72" s="22">
        <v>1</v>
      </c>
      <c r="F72" s="27">
        <f t="shared" si="8"/>
        <v>0.99099099099099097</v>
      </c>
      <c r="G72" s="27">
        <f t="shared" ref="G72:G103" si="11">F72/$F$172*100</f>
        <v>39.262609254622035</v>
      </c>
      <c r="H72" s="27">
        <f t="shared" si="10"/>
        <v>3.6702726475319416</v>
      </c>
      <c r="I72" s="27">
        <f t="shared" si="9"/>
        <v>79.69895789517804</v>
      </c>
      <c r="J72" s="35">
        <v>105.25697676969779</v>
      </c>
      <c r="K72" s="60">
        <f t="shared" ref="K72:K103" si="12">J72-I72</f>
        <v>25.558018874519746</v>
      </c>
    </row>
    <row r="73" spans="1:11" ht="15" customHeight="1">
      <c r="A73" s="5">
        <v>2147</v>
      </c>
      <c r="B73" s="10" t="s">
        <v>57</v>
      </c>
      <c r="C73" s="6">
        <v>605</v>
      </c>
      <c r="D73" s="6">
        <v>7</v>
      </c>
      <c r="E73" s="22">
        <v>1.2</v>
      </c>
      <c r="F73" s="27">
        <f t="shared" ref="F73:F104" si="13">D73/C73*100</f>
        <v>1.1570247933884297</v>
      </c>
      <c r="G73" s="27">
        <f t="shared" si="11"/>
        <v>45.840792473089884</v>
      </c>
      <c r="H73" s="27">
        <f t="shared" si="10"/>
        <v>3.8251743600644228</v>
      </c>
      <c r="I73" s="27">
        <f t="shared" ref="I73:I104" si="14">H73/$H$172*100</f>
        <v>83.06260584468906</v>
      </c>
      <c r="J73" s="35">
        <v>94.357349682405328</v>
      </c>
      <c r="K73" s="60">
        <f t="shared" si="12"/>
        <v>11.294743837716268</v>
      </c>
    </row>
    <row r="74" spans="1:11" ht="15" customHeight="1">
      <c r="A74" s="5">
        <v>2148</v>
      </c>
      <c r="B74" s="10" t="s">
        <v>58</v>
      </c>
      <c r="C74" s="6">
        <v>2251</v>
      </c>
      <c r="D74" s="6">
        <v>32</v>
      </c>
      <c r="E74" s="22">
        <v>1.5</v>
      </c>
      <c r="F74" s="27">
        <f t="shared" si="13"/>
        <v>1.4215904042647711</v>
      </c>
      <c r="G74" s="27">
        <f t="shared" si="11"/>
        <v>56.322760822429409</v>
      </c>
      <c r="H74" s="27">
        <f t="shared" si="10"/>
        <v>4.0310987309329454</v>
      </c>
      <c r="I74" s="27">
        <f t="shared" si="14"/>
        <v>87.534196742568966</v>
      </c>
      <c r="J74" s="35">
        <v>108.33572852006887</v>
      </c>
      <c r="K74" s="60">
        <f t="shared" si="12"/>
        <v>20.801531777499903</v>
      </c>
    </row>
    <row r="75" spans="1:11" ht="15" customHeight="1">
      <c r="A75" s="5">
        <v>2149</v>
      </c>
      <c r="B75" s="10" t="s">
        <v>59</v>
      </c>
      <c r="C75" s="6">
        <v>1517</v>
      </c>
      <c r="D75" s="6">
        <v>28</v>
      </c>
      <c r="E75" s="22">
        <v>1.9</v>
      </c>
      <c r="F75" s="27">
        <f t="shared" si="13"/>
        <v>1.8457481872116019</v>
      </c>
      <c r="G75" s="27">
        <f t="shared" si="11"/>
        <v>73.127697946524421</v>
      </c>
      <c r="H75" s="27">
        <f t="shared" si="10"/>
        <v>4.2922071998666231</v>
      </c>
      <c r="I75" s="27">
        <f t="shared" si="14"/>
        <v>93.204095104374105</v>
      </c>
      <c r="J75" s="35">
        <v>79.181316139942894</v>
      </c>
      <c r="K75" s="61">
        <f t="shared" si="12"/>
        <v>-14.022778964431211</v>
      </c>
    </row>
    <row r="76" spans="1:11" ht="15" customHeight="1">
      <c r="A76" s="5">
        <v>2152</v>
      </c>
      <c r="B76" s="10" t="s">
        <v>60</v>
      </c>
      <c r="C76" s="6">
        <v>1458</v>
      </c>
      <c r="D76" s="6">
        <v>8</v>
      </c>
      <c r="E76" s="22">
        <v>0.6</v>
      </c>
      <c r="F76" s="27">
        <f t="shared" si="13"/>
        <v>0.5486968449931412</v>
      </c>
      <c r="G76" s="27">
        <f t="shared" si="11"/>
        <v>21.739117731702432</v>
      </c>
      <c r="H76" s="27">
        <f t="shared" si="10"/>
        <v>3.0791132981511833</v>
      </c>
      <c r="I76" s="27">
        <f t="shared" si="14"/>
        <v>66.862095727099046</v>
      </c>
      <c r="J76" s="35">
        <v>83.091757877852373</v>
      </c>
      <c r="K76" s="60">
        <f t="shared" si="12"/>
        <v>16.229662150753327</v>
      </c>
    </row>
    <row r="77" spans="1:11" ht="15" customHeight="1">
      <c r="A77" s="5">
        <v>2153</v>
      </c>
      <c r="B77" s="10" t="s">
        <v>61</v>
      </c>
      <c r="C77" s="6">
        <v>1031</v>
      </c>
      <c r="D77" s="6">
        <v>13</v>
      </c>
      <c r="E77" s="22">
        <v>1.3</v>
      </c>
      <c r="F77" s="27">
        <f t="shared" si="13"/>
        <v>1.2609117361784674</v>
      </c>
      <c r="G77" s="27">
        <f t="shared" si="11"/>
        <v>49.956745573070798</v>
      </c>
      <c r="H77" s="27">
        <f t="shared" si="10"/>
        <v>3.9111575424845277</v>
      </c>
      <c r="I77" s="27">
        <f t="shared" si="14"/>
        <v>84.929706927765665</v>
      </c>
      <c r="J77" s="35">
        <v>91.189318713268662</v>
      </c>
      <c r="K77" s="60">
        <f t="shared" si="12"/>
        <v>6.2596117855029973</v>
      </c>
    </row>
    <row r="78" spans="1:11" ht="15" customHeight="1">
      <c r="A78" s="5">
        <v>2155</v>
      </c>
      <c r="B78" s="10" t="s">
        <v>62</v>
      </c>
      <c r="C78" s="6">
        <v>1035</v>
      </c>
      <c r="D78" s="6">
        <v>21</v>
      </c>
      <c r="E78" s="22">
        <v>2.1</v>
      </c>
      <c r="F78" s="27">
        <f t="shared" si="13"/>
        <v>2.0289855072463765</v>
      </c>
      <c r="G78" s="27">
        <f t="shared" si="11"/>
        <v>80.38747665570834</v>
      </c>
      <c r="H78" s="27">
        <f t="shared" si="10"/>
        <v>4.386858401063904</v>
      </c>
      <c r="I78" s="27">
        <f t="shared" si="14"/>
        <v>95.259419823648784</v>
      </c>
      <c r="J78" s="35">
        <v>88.434975925660225</v>
      </c>
      <c r="K78" s="61">
        <f t="shared" si="12"/>
        <v>-6.8244438979885587</v>
      </c>
    </row>
    <row r="79" spans="1:11" ht="15" customHeight="1">
      <c r="A79" s="5">
        <v>2160</v>
      </c>
      <c r="B79" s="10" t="s">
        <v>63</v>
      </c>
      <c r="C79" s="6">
        <v>2204</v>
      </c>
      <c r="D79" s="6">
        <v>26</v>
      </c>
      <c r="E79" s="22">
        <v>1.2</v>
      </c>
      <c r="F79" s="27">
        <f t="shared" si="13"/>
        <v>1.1796733212341199</v>
      </c>
      <c r="G79" s="27">
        <f t="shared" si="11"/>
        <v>46.73811677480581</v>
      </c>
      <c r="H79" s="27">
        <f t="shared" si="10"/>
        <v>3.8445600367886281</v>
      </c>
      <c r="I79" s="27">
        <f t="shared" si="14"/>
        <v>83.483560466153193</v>
      </c>
      <c r="J79" s="35">
        <v>102.22290465428637</v>
      </c>
      <c r="K79" s="60">
        <f t="shared" si="12"/>
        <v>18.739344188133174</v>
      </c>
    </row>
    <row r="80" spans="1:11" ht="15" customHeight="1">
      <c r="A80" s="5">
        <v>2162</v>
      </c>
      <c r="B80" s="10" t="s">
        <v>134</v>
      </c>
      <c r="C80" s="6">
        <v>1225</v>
      </c>
      <c r="D80" s="6">
        <v>13</v>
      </c>
      <c r="E80" s="22">
        <v>1.1000000000000001</v>
      </c>
      <c r="F80" s="27">
        <f t="shared" si="13"/>
        <v>1.0612244897959184</v>
      </c>
      <c r="G80" s="27">
        <f t="shared" si="11"/>
        <v>42.045228314968163</v>
      </c>
      <c r="H80" s="27">
        <f t="shared" si="10"/>
        <v>3.7387459035226605</v>
      </c>
      <c r="I80" s="27">
        <f t="shared" si="14"/>
        <v>81.185835756913932</v>
      </c>
      <c r="J80" s="35">
        <v>68.848119911692734</v>
      </c>
      <c r="K80" s="61">
        <f t="shared" si="12"/>
        <v>-12.337715845221197</v>
      </c>
    </row>
    <row r="81" spans="1:12" ht="15" customHeight="1">
      <c r="A81" s="5">
        <v>2163</v>
      </c>
      <c r="B81" s="10" t="s">
        <v>171</v>
      </c>
      <c r="C81" s="6">
        <v>2354</v>
      </c>
      <c r="D81" s="6">
        <v>24</v>
      </c>
      <c r="E81" s="22">
        <v>1.2</v>
      </c>
      <c r="F81" s="27">
        <f t="shared" si="13"/>
        <v>1.0195412064570943</v>
      </c>
      <c r="G81" s="27">
        <f t="shared" si="11"/>
        <v>40.393755717275468</v>
      </c>
      <c r="H81" s="27">
        <f t="shared" si="10"/>
        <v>3.6986752115676746</v>
      </c>
      <c r="I81" s="27">
        <f t="shared" si="14"/>
        <v>80.315711736809163</v>
      </c>
      <c r="J81" s="35">
        <v>58.218776175497787</v>
      </c>
      <c r="K81" s="61">
        <f t="shared" si="12"/>
        <v>-22.096935561311376</v>
      </c>
    </row>
    <row r="82" spans="1:12" ht="15" customHeight="1">
      <c r="A82" s="5">
        <v>2171</v>
      </c>
      <c r="B82" s="10" t="s">
        <v>1</v>
      </c>
      <c r="C82" s="6">
        <v>782</v>
      </c>
      <c r="D82" s="6">
        <v>5</v>
      </c>
      <c r="E82" s="22">
        <v>0.7</v>
      </c>
      <c r="F82" s="27">
        <f t="shared" si="13"/>
        <v>0.63938618925831203</v>
      </c>
      <c r="G82" s="27">
        <f t="shared" si="11"/>
        <v>25.332188021756835</v>
      </c>
      <c r="H82" s="27">
        <f t="shared" si="10"/>
        <v>3.23207584092874</v>
      </c>
      <c r="I82" s="27">
        <f t="shared" si="14"/>
        <v>70.1836351404082</v>
      </c>
      <c r="J82" s="35">
        <v>92.525794545284427</v>
      </c>
      <c r="K82" s="60">
        <f t="shared" si="12"/>
        <v>22.342159404876227</v>
      </c>
    </row>
    <row r="83" spans="1:12" ht="15" customHeight="1">
      <c r="A83" s="5">
        <v>2172</v>
      </c>
      <c r="B83" s="10" t="s">
        <v>2</v>
      </c>
      <c r="C83" s="6">
        <v>71</v>
      </c>
      <c r="D83" s="6">
        <v>0</v>
      </c>
      <c r="E83" s="22">
        <v>0</v>
      </c>
      <c r="F83" s="27">
        <f t="shared" si="13"/>
        <v>0</v>
      </c>
      <c r="G83" s="27">
        <f t="shared" si="11"/>
        <v>0</v>
      </c>
      <c r="H83" s="27">
        <v>0</v>
      </c>
      <c r="I83" s="27">
        <f t="shared" si="14"/>
        <v>0</v>
      </c>
      <c r="J83" s="35">
        <v>64.623044489351955</v>
      </c>
      <c r="K83" s="60">
        <f t="shared" si="12"/>
        <v>64.623044489351955</v>
      </c>
    </row>
    <row r="84" spans="1:12" ht="15" customHeight="1">
      <c r="A84" s="5">
        <v>2173</v>
      </c>
      <c r="B84" s="10" t="s">
        <v>3</v>
      </c>
      <c r="C84" s="6">
        <v>768</v>
      </c>
      <c r="D84" s="6">
        <v>8</v>
      </c>
      <c r="E84" s="22">
        <v>1.1000000000000001</v>
      </c>
      <c r="F84" s="27">
        <f t="shared" si="13"/>
        <v>1.0416666666666665</v>
      </c>
      <c r="G84" s="27">
        <f t="shared" si="11"/>
        <v>41.270356318778838</v>
      </c>
      <c r="H84" s="27">
        <f>LN(G84)</f>
        <v>3.7201444775721146</v>
      </c>
      <c r="I84" s="27">
        <f t="shared" si="14"/>
        <v>80.781910924621229</v>
      </c>
      <c r="J84" s="35">
        <v>91.995558918479162</v>
      </c>
      <c r="K84" s="60">
        <f t="shared" si="12"/>
        <v>11.213647993857933</v>
      </c>
    </row>
    <row r="85" spans="1:12" ht="15" customHeight="1">
      <c r="A85" s="5">
        <v>2174</v>
      </c>
      <c r="B85" s="10" t="s">
        <v>117</v>
      </c>
      <c r="C85" s="6">
        <v>1846</v>
      </c>
      <c r="D85" s="6">
        <v>26</v>
      </c>
      <c r="E85" s="22">
        <v>1.4</v>
      </c>
      <c r="F85" s="27">
        <f t="shared" si="13"/>
        <v>1.4084507042253522</v>
      </c>
      <c r="G85" s="27">
        <f t="shared" si="11"/>
        <v>55.802171923982669</v>
      </c>
      <c r="H85" s="27">
        <f>LN(G85)</f>
        <v>4.0218127919986353</v>
      </c>
      <c r="I85" s="27">
        <f t="shared" si="14"/>
        <v>87.332555140645894</v>
      </c>
      <c r="J85" s="35">
        <v>110.01745152671307</v>
      </c>
      <c r="K85" s="60">
        <f t="shared" si="12"/>
        <v>22.68489638606718</v>
      </c>
    </row>
    <row r="86" spans="1:12" ht="15" customHeight="1">
      <c r="A86" s="5">
        <v>2175</v>
      </c>
      <c r="B86" s="10" t="s">
        <v>4</v>
      </c>
      <c r="C86" s="6">
        <v>2992</v>
      </c>
      <c r="D86" s="6">
        <v>79</v>
      </c>
      <c r="E86" s="22">
        <v>2.8</v>
      </c>
      <c r="F86" s="27">
        <f t="shared" si="13"/>
        <v>2.6403743315508024</v>
      </c>
      <c r="G86" s="27">
        <f t="shared" si="11"/>
        <v>104.61042189893675</v>
      </c>
      <c r="H86" s="27">
        <f>LN(G86)</f>
        <v>4.6502431824126047</v>
      </c>
      <c r="I86" s="27">
        <f t="shared" si="14"/>
        <v>100.97874768150055</v>
      </c>
      <c r="J86" s="35">
        <v>117.21976253674511</v>
      </c>
      <c r="K86" s="60">
        <f t="shared" si="12"/>
        <v>16.241014855244558</v>
      </c>
    </row>
    <row r="87" spans="1:12" ht="15" customHeight="1">
      <c r="A87" s="5">
        <v>2177</v>
      </c>
      <c r="B87" s="10" t="s">
        <v>5</v>
      </c>
      <c r="C87" s="6">
        <v>705</v>
      </c>
      <c r="D87" s="6">
        <v>12</v>
      </c>
      <c r="E87" s="22">
        <v>1.7</v>
      </c>
      <c r="F87" s="27">
        <f t="shared" si="13"/>
        <v>1.7021276595744681</v>
      </c>
      <c r="G87" s="27">
        <f t="shared" si="11"/>
        <v>67.437518410259898</v>
      </c>
      <c r="H87" s="27">
        <f>LN(G87)</f>
        <v>4.2112015160156826</v>
      </c>
      <c r="I87" s="27">
        <f t="shared" si="14"/>
        <v>91.445079029410977</v>
      </c>
      <c r="J87" s="35">
        <v>99.082344456533946</v>
      </c>
      <c r="K87" s="60">
        <f t="shared" si="12"/>
        <v>7.6372654271229692</v>
      </c>
    </row>
    <row r="88" spans="1:12" s="2" customFormat="1" ht="15" customHeight="1">
      <c r="A88" s="5">
        <v>2179</v>
      </c>
      <c r="B88" s="10" t="s">
        <v>6</v>
      </c>
      <c r="C88" s="6">
        <v>132</v>
      </c>
      <c r="D88" s="6">
        <v>0</v>
      </c>
      <c r="E88" s="22">
        <v>0</v>
      </c>
      <c r="F88" s="27">
        <f t="shared" si="13"/>
        <v>0</v>
      </c>
      <c r="G88" s="27">
        <f t="shared" si="11"/>
        <v>0</v>
      </c>
      <c r="H88" s="27">
        <v>0</v>
      </c>
      <c r="I88" s="27">
        <f t="shared" si="14"/>
        <v>0</v>
      </c>
      <c r="J88" s="35">
        <v>84.174209637134794</v>
      </c>
      <c r="K88" s="60">
        <f t="shared" si="12"/>
        <v>84.174209637134794</v>
      </c>
      <c r="L88" s="3"/>
    </row>
    <row r="89" spans="1:12" ht="15" customHeight="1">
      <c r="A89" s="5">
        <v>2183</v>
      </c>
      <c r="B89" s="10" t="s">
        <v>7</v>
      </c>
      <c r="C89" s="6">
        <v>2180</v>
      </c>
      <c r="D89" s="6">
        <v>13</v>
      </c>
      <c r="E89" s="22">
        <v>0.6</v>
      </c>
      <c r="F89" s="27">
        <f t="shared" si="13"/>
        <v>0.59633027522935778</v>
      </c>
      <c r="G89" s="27">
        <f t="shared" si="11"/>
        <v>23.626332424695409</v>
      </c>
      <c r="H89" s="27">
        <f>LN(G89)</f>
        <v>3.1623618707183527</v>
      </c>
      <c r="I89" s="27">
        <f t="shared" si="14"/>
        <v>68.669815511711249</v>
      </c>
      <c r="J89" s="35">
        <v>113.86215357278715</v>
      </c>
      <c r="K89" s="60">
        <f t="shared" si="12"/>
        <v>45.192338061075901</v>
      </c>
    </row>
    <row r="90" spans="1:12" ht="15" customHeight="1">
      <c r="A90" s="5">
        <v>2184</v>
      </c>
      <c r="B90" s="10" t="s">
        <v>8</v>
      </c>
      <c r="C90" s="6">
        <v>1264</v>
      </c>
      <c r="D90" s="6">
        <v>29</v>
      </c>
      <c r="E90" s="22">
        <v>2.2999999999999998</v>
      </c>
      <c r="F90" s="27">
        <f t="shared" si="13"/>
        <v>2.2943037974683547</v>
      </c>
      <c r="G90" s="27">
        <f t="shared" si="11"/>
        <v>90.899265816044547</v>
      </c>
      <c r="H90" s="27">
        <f>LN(G90)</f>
        <v>4.5097519243196222</v>
      </c>
      <c r="I90" s="27">
        <f t="shared" si="14"/>
        <v>97.928018774229159</v>
      </c>
      <c r="J90" s="35">
        <v>108.34382264541136</v>
      </c>
      <c r="K90" s="60">
        <f t="shared" si="12"/>
        <v>10.415803871182206</v>
      </c>
    </row>
    <row r="91" spans="1:12" s="2" customFormat="1" ht="15" customHeight="1">
      <c r="A91" s="5">
        <v>2185</v>
      </c>
      <c r="B91" s="10" t="s">
        <v>9</v>
      </c>
      <c r="C91" s="6">
        <v>390</v>
      </c>
      <c r="D91" s="6">
        <v>0</v>
      </c>
      <c r="E91" s="22">
        <v>0</v>
      </c>
      <c r="F91" s="27">
        <f t="shared" si="13"/>
        <v>0</v>
      </c>
      <c r="G91" s="27">
        <f t="shared" si="11"/>
        <v>0</v>
      </c>
      <c r="H91" s="27">
        <v>0</v>
      </c>
      <c r="I91" s="27">
        <f t="shared" si="14"/>
        <v>0</v>
      </c>
      <c r="J91" s="35">
        <v>90.365308077031443</v>
      </c>
      <c r="K91" s="60">
        <f t="shared" si="12"/>
        <v>90.365308077031443</v>
      </c>
      <c r="L91" s="3"/>
    </row>
    <row r="92" spans="1:12" ht="15" customHeight="1">
      <c r="A92" s="5">
        <v>2186</v>
      </c>
      <c r="B92" s="10" t="s">
        <v>155</v>
      </c>
      <c r="C92" s="6">
        <v>1421</v>
      </c>
      <c r="D92" s="6">
        <v>39</v>
      </c>
      <c r="E92" s="22">
        <v>2.8</v>
      </c>
      <c r="F92" s="27">
        <f t="shared" si="13"/>
        <v>2.744546094299789</v>
      </c>
      <c r="G92" s="27">
        <f t="shared" si="11"/>
        <v>108.73765943526249</v>
      </c>
      <c r="H92" s="27">
        <f t="shared" ref="H92:H103" si="15">LN(G92)</f>
        <v>4.6889381870724964</v>
      </c>
      <c r="I92" s="27">
        <f t="shared" si="14"/>
        <v>101.81899903155112</v>
      </c>
      <c r="J92" s="35">
        <v>108.03504965551002</v>
      </c>
      <c r="K92" s="60">
        <f t="shared" si="12"/>
        <v>6.2160506239589068</v>
      </c>
    </row>
    <row r="93" spans="1:12" ht="15" customHeight="1">
      <c r="A93" s="5">
        <v>2189</v>
      </c>
      <c r="B93" s="10" t="s">
        <v>156</v>
      </c>
      <c r="C93" s="6">
        <v>1100</v>
      </c>
      <c r="D93" s="6">
        <v>22</v>
      </c>
      <c r="E93" s="22">
        <v>2</v>
      </c>
      <c r="F93" s="27">
        <f t="shared" si="13"/>
        <v>2</v>
      </c>
      <c r="G93" s="27">
        <f t="shared" si="11"/>
        <v>79.239084132055382</v>
      </c>
      <c r="H93" s="27">
        <f t="shared" si="15"/>
        <v>4.3724696636118052</v>
      </c>
      <c r="I93" s="27">
        <f t="shared" si="14"/>
        <v>94.946972359798735</v>
      </c>
      <c r="J93" s="35">
        <v>100.8301317688382</v>
      </c>
      <c r="K93" s="60">
        <f t="shared" si="12"/>
        <v>5.8831594090394645</v>
      </c>
    </row>
    <row r="94" spans="1:12" ht="15" customHeight="1">
      <c r="A94" s="5">
        <v>2192</v>
      </c>
      <c r="B94" s="10" t="s">
        <v>10</v>
      </c>
      <c r="C94" s="6">
        <v>2168</v>
      </c>
      <c r="D94" s="6">
        <v>85</v>
      </c>
      <c r="E94" s="22">
        <v>4</v>
      </c>
      <c r="F94" s="27">
        <f t="shared" si="13"/>
        <v>3.9206642066420669</v>
      </c>
      <c r="G94" s="27">
        <f t="shared" si="11"/>
        <v>155.33492046182445</v>
      </c>
      <c r="H94" s="27">
        <f t="shared" si="15"/>
        <v>5.0455835629707311</v>
      </c>
      <c r="I94" s="27">
        <f t="shared" si="14"/>
        <v>109.56345496899684</v>
      </c>
      <c r="J94" s="35">
        <v>102.67287219089836</v>
      </c>
      <c r="K94" s="61">
        <f t="shared" si="12"/>
        <v>-6.8905827780984765</v>
      </c>
    </row>
    <row r="95" spans="1:12" ht="15" customHeight="1">
      <c r="A95" s="5">
        <v>2194</v>
      </c>
      <c r="B95" s="10" t="s">
        <v>11</v>
      </c>
      <c r="C95" s="6">
        <v>280</v>
      </c>
      <c r="D95" s="6">
        <v>2</v>
      </c>
      <c r="E95" s="22">
        <v>0.7</v>
      </c>
      <c r="F95" s="27">
        <f t="shared" si="13"/>
        <v>0.7142857142857143</v>
      </c>
      <c r="G95" s="27">
        <f t="shared" si="11"/>
        <v>28.299672904305496</v>
      </c>
      <c r="H95" s="27">
        <f t="shared" si="15"/>
        <v>3.3428502464306469</v>
      </c>
      <c r="I95" s="27">
        <f t="shared" si="14"/>
        <v>72.589070792687778</v>
      </c>
      <c r="J95" s="35">
        <v>107.25742081338507</v>
      </c>
      <c r="K95" s="60">
        <f t="shared" si="12"/>
        <v>34.668350020697289</v>
      </c>
    </row>
    <row r="96" spans="1:12" ht="15" customHeight="1">
      <c r="A96" s="5">
        <v>2196</v>
      </c>
      <c r="B96" s="10" t="s">
        <v>130</v>
      </c>
      <c r="C96" s="6">
        <v>37485</v>
      </c>
      <c r="D96" s="6">
        <v>1833</v>
      </c>
      <c r="E96" s="22">
        <v>5</v>
      </c>
      <c r="F96" s="27">
        <f t="shared" si="13"/>
        <v>4.8899559823929568</v>
      </c>
      <c r="G96" s="27">
        <f t="shared" si="11"/>
        <v>193.73781674544151</v>
      </c>
      <c r="H96" s="27">
        <f t="shared" si="15"/>
        <v>5.2665057849424937</v>
      </c>
      <c r="I96" s="27">
        <f t="shared" si="14"/>
        <v>114.36072006560394</v>
      </c>
      <c r="J96" s="35">
        <v>159.290072935534</v>
      </c>
      <c r="K96" s="60">
        <f t="shared" si="12"/>
        <v>44.929352869930057</v>
      </c>
    </row>
    <row r="97" spans="1:11" ht="15" customHeight="1">
      <c r="A97" s="5">
        <v>2197</v>
      </c>
      <c r="B97" s="10" t="s">
        <v>12</v>
      </c>
      <c r="C97" s="6">
        <v>3146</v>
      </c>
      <c r="D97" s="6">
        <v>93</v>
      </c>
      <c r="E97" s="22">
        <v>3.1</v>
      </c>
      <c r="F97" s="27">
        <f t="shared" si="13"/>
        <v>2.9561347743165927</v>
      </c>
      <c r="G97" s="27">
        <f t="shared" si="11"/>
        <v>117.12070604388352</v>
      </c>
      <c r="H97" s="27">
        <f t="shared" si="15"/>
        <v>4.763205078574984</v>
      </c>
      <c r="I97" s="27">
        <f t="shared" si="14"/>
        <v>103.43168408993301</v>
      </c>
      <c r="J97" s="35">
        <v>130.13456520034609</v>
      </c>
      <c r="K97" s="60">
        <f t="shared" si="12"/>
        <v>26.702881110413074</v>
      </c>
    </row>
    <row r="98" spans="1:11" ht="15" customHeight="1">
      <c r="A98" s="5">
        <v>2198</v>
      </c>
      <c r="B98" s="10" t="s">
        <v>13</v>
      </c>
      <c r="C98" s="6">
        <v>3102</v>
      </c>
      <c r="D98" s="6">
        <v>118</v>
      </c>
      <c r="E98" s="22">
        <v>4</v>
      </c>
      <c r="F98" s="27">
        <f t="shared" si="13"/>
        <v>3.8039974210186975</v>
      </c>
      <c r="G98" s="27">
        <f t="shared" si="11"/>
        <v>150.71263584111111</v>
      </c>
      <c r="H98" s="27">
        <f t="shared" si="15"/>
        <v>5.0153749497691313</v>
      </c>
      <c r="I98" s="27">
        <f t="shared" si="14"/>
        <v>108.90748326802662</v>
      </c>
      <c r="J98" s="35">
        <v>128.79209080163085</v>
      </c>
      <c r="K98" s="60">
        <f t="shared" si="12"/>
        <v>19.884607533604225</v>
      </c>
    </row>
    <row r="99" spans="1:11" ht="15" customHeight="1">
      <c r="A99" s="5">
        <v>2200</v>
      </c>
      <c r="B99" s="10" t="s">
        <v>14</v>
      </c>
      <c r="C99" s="6">
        <v>1886</v>
      </c>
      <c r="D99" s="6">
        <v>33</v>
      </c>
      <c r="E99" s="22">
        <v>1.8</v>
      </c>
      <c r="F99" s="27">
        <f t="shared" si="13"/>
        <v>1.7497348886532342</v>
      </c>
      <c r="G99" s="27">
        <f t="shared" si="11"/>
        <v>69.323695025393079</v>
      </c>
      <c r="H99" s="27">
        <f t="shared" si="15"/>
        <v>4.2387867673130284</v>
      </c>
      <c r="I99" s="27">
        <f t="shared" si="14"/>
        <v>92.044085150428558</v>
      </c>
      <c r="J99" s="35">
        <v>112.07113804036214</v>
      </c>
      <c r="K99" s="60">
        <f t="shared" si="12"/>
        <v>20.027052889933586</v>
      </c>
    </row>
    <row r="100" spans="1:11" ht="15" customHeight="1">
      <c r="A100" s="5">
        <v>2206</v>
      </c>
      <c r="B100" s="10" t="s">
        <v>15</v>
      </c>
      <c r="C100" s="6">
        <v>7919</v>
      </c>
      <c r="D100" s="6">
        <v>316</v>
      </c>
      <c r="E100" s="22">
        <v>4.0999999999999996</v>
      </c>
      <c r="F100" s="27">
        <f t="shared" si="13"/>
        <v>3.9904028286399802</v>
      </c>
      <c r="G100" s="27">
        <f t="shared" si="11"/>
        <v>158.09793272969756</v>
      </c>
      <c r="H100" s="27">
        <f t="shared" si="15"/>
        <v>5.0632146684164505</v>
      </c>
      <c r="I100" s="27">
        <f t="shared" si="14"/>
        <v>109.94630955924336</v>
      </c>
      <c r="J100" s="35">
        <v>132.43802357035372</v>
      </c>
      <c r="K100" s="60">
        <f t="shared" si="12"/>
        <v>22.491714011110361</v>
      </c>
    </row>
    <row r="101" spans="1:11" ht="15" customHeight="1">
      <c r="A101" s="5">
        <v>2208</v>
      </c>
      <c r="B101" s="10" t="s">
        <v>16</v>
      </c>
      <c r="C101" s="6">
        <v>1568</v>
      </c>
      <c r="D101" s="6">
        <v>19</v>
      </c>
      <c r="E101" s="22">
        <v>1.2</v>
      </c>
      <c r="F101" s="27">
        <f t="shared" si="13"/>
        <v>1.2117346938775511</v>
      </c>
      <c r="G101" s="27">
        <f t="shared" si="11"/>
        <v>48.008373676946817</v>
      </c>
      <c r="H101" s="27">
        <f t="shared" si="15"/>
        <v>3.871375447296038</v>
      </c>
      <c r="I101" s="27">
        <f t="shared" si="14"/>
        <v>84.065849706820131</v>
      </c>
      <c r="J101" s="35">
        <v>120.14011073866826</v>
      </c>
      <c r="K101" s="60">
        <f t="shared" si="12"/>
        <v>36.074261031848124</v>
      </c>
    </row>
    <row r="102" spans="1:11" ht="15" customHeight="1">
      <c r="A102" s="5">
        <v>2211</v>
      </c>
      <c r="B102" s="10" t="s">
        <v>157</v>
      </c>
      <c r="C102" s="6">
        <v>2387</v>
      </c>
      <c r="D102" s="6">
        <v>27</v>
      </c>
      <c r="E102" s="22">
        <v>1.2</v>
      </c>
      <c r="F102" s="27">
        <f t="shared" si="13"/>
        <v>1.1311269375785507</v>
      </c>
      <c r="G102" s="27">
        <f t="shared" si="11"/>
        <v>44.814731285410467</v>
      </c>
      <c r="H102" s="27">
        <f t="shared" si="15"/>
        <v>3.8025369087054499</v>
      </c>
      <c r="I102" s="27">
        <f t="shared" si="14"/>
        <v>82.571039834211305</v>
      </c>
      <c r="J102" s="35">
        <v>115.90332182749108</v>
      </c>
      <c r="K102" s="60">
        <f t="shared" si="12"/>
        <v>33.332281993279778</v>
      </c>
    </row>
    <row r="103" spans="1:11" ht="15" customHeight="1">
      <c r="A103" s="5">
        <v>2213</v>
      </c>
      <c r="B103" s="10" t="s">
        <v>17</v>
      </c>
      <c r="C103" s="6">
        <v>611</v>
      </c>
      <c r="D103" s="6">
        <v>2</v>
      </c>
      <c r="E103" s="22">
        <v>0.3</v>
      </c>
      <c r="F103" s="27">
        <f t="shared" si="13"/>
        <v>0.32733224222585927</v>
      </c>
      <c r="G103" s="27">
        <f t="shared" si="11"/>
        <v>12.968753540434596</v>
      </c>
      <c r="H103" s="27">
        <f t="shared" si="15"/>
        <v>2.562542890428301</v>
      </c>
      <c r="I103" s="27">
        <f t="shared" si="14"/>
        <v>55.644911847671018</v>
      </c>
      <c r="J103" s="35">
        <v>85.896007464257039</v>
      </c>
      <c r="K103" s="60">
        <f t="shared" si="12"/>
        <v>30.251095616586021</v>
      </c>
    </row>
    <row r="104" spans="1:11" ht="15" customHeight="1">
      <c r="A104" s="5">
        <v>2216</v>
      </c>
      <c r="B104" s="10" t="s">
        <v>18</v>
      </c>
      <c r="C104" s="6">
        <v>148</v>
      </c>
      <c r="D104" s="6">
        <v>0</v>
      </c>
      <c r="E104" s="22">
        <v>0</v>
      </c>
      <c r="F104" s="27">
        <f t="shared" si="13"/>
        <v>0</v>
      </c>
      <c r="G104" s="27">
        <f t="shared" ref="G104:G135" si="16">F104/$F$172*100</f>
        <v>0</v>
      </c>
      <c r="H104" s="27">
        <v>0</v>
      </c>
      <c r="I104" s="27">
        <f t="shared" si="14"/>
        <v>0</v>
      </c>
      <c r="J104" s="35">
        <v>64.713229408242938</v>
      </c>
      <c r="K104" s="60">
        <f t="shared" ref="K104:K135" si="17">J104-I104</f>
        <v>64.713229408242938</v>
      </c>
    </row>
    <row r="105" spans="1:11" ht="15" customHeight="1">
      <c r="A105" s="5">
        <v>2217</v>
      </c>
      <c r="B105" s="10" t="s">
        <v>19</v>
      </c>
      <c r="C105" s="6">
        <v>694</v>
      </c>
      <c r="D105" s="6">
        <v>5</v>
      </c>
      <c r="E105" s="22">
        <v>0.7</v>
      </c>
      <c r="F105" s="27">
        <f t="shared" ref="F105:F136" si="18">D105/C105*100</f>
        <v>0.72046109510086453</v>
      </c>
      <c r="G105" s="27">
        <f t="shared" si="16"/>
        <v>28.544338664285078</v>
      </c>
      <c r="H105" s="27">
        <f t="shared" ref="H105:H112" si="19">LN(G105)</f>
        <v>3.3514586209672466</v>
      </c>
      <c r="I105" s="27">
        <f t="shared" ref="I105:I136" si="20">H105/$H$172*100</f>
        <v>72.775999270657849</v>
      </c>
      <c r="J105" s="35">
        <v>91.036759452433429</v>
      </c>
      <c r="K105" s="60">
        <f t="shared" si="17"/>
        <v>18.260760181775581</v>
      </c>
    </row>
    <row r="106" spans="1:11" ht="15" customHeight="1">
      <c r="A106" s="5">
        <v>2220</v>
      </c>
      <c r="B106" s="10" t="s">
        <v>125</v>
      </c>
      <c r="C106" s="6">
        <v>3051</v>
      </c>
      <c r="D106" s="6">
        <v>47</v>
      </c>
      <c r="E106" s="22">
        <v>1.6</v>
      </c>
      <c r="F106" s="27">
        <f t="shared" si="18"/>
        <v>1.5404785316289742</v>
      </c>
      <c r="G106" s="27">
        <f t="shared" si="16"/>
        <v>61.033053985686713</v>
      </c>
      <c r="H106" s="27">
        <f t="shared" si="19"/>
        <v>4.1114155860333401</v>
      </c>
      <c r="I106" s="27">
        <f t="shared" si="20"/>
        <v>89.278255091265194</v>
      </c>
      <c r="J106" s="35">
        <v>97.462474333538395</v>
      </c>
      <c r="K106" s="60">
        <f t="shared" si="17"/>
        <v>8.1842192422732012</v>
      </c>
    </row>
    <row r="107" spans="1:11" ht="15" customHeight="1">
      <c r="A107" s="5">
        <v>2221</v>
      </c>
      <c r="B107" s="10" t="s">
        <v>20</v>
      </c>
      <c r="C107" s="6">
        <v>968</v>
      </c>
      <c r="D107" s="6">
        <v>18</v>
      </c>
      <c r="E107" s="22">
        <v>1.9</v>
      </c>
      <c r="F107" s="27">
        <f t="shared" si="18"/>
        <v>1.859504132231405</v>
      </c>
      <c r="G107" s="27">
        <f t="shared" si="16"/>
        <v>73.672702188894462</v>
      </c>
      <c r="H107" s="27">
        <f t="shared" si="19"/>
        <v>4.2996323396595386</v>
      </c>
      <c r="I107" s="27">
        <f t="shared" si="20"/>
        <v>93.365329966345286</v>
      </c>
      <c r="J107" s="35">
        <v>98.151385611618593</v>
      </c>
      <c r="K107" s="60">
        <f t="shared" si="17"/>
        <v>4.7860556452733078</v>
      </c>
    </row>
    <row r="108" spans="1:11" ht="15" customHeight="1">
      <c r="A108" s="5">
        <v>2222</v>
      </c>
      <c r="B108" s="10" t="s">
        <v>158</v>
      </c>
      <c r="C108" s="6">
        <v>1254</v>
      </c>
      <c r="D108" s="6">
        <v>29</v>
      </c>
      <c r="E108" s="22">
        <v>2.2999999999999998</v>
      </c>
      <c r="F108" s="27">
        <f t="shared" si="18"/>
        <v>2.3125996810207337</v>
      </c>
      <c r="G108" s="27">
        <f t="shared" si="16"/>
        <v>91.624140344083173</v>
      </c>
      <c r="H108" s="27">
        <f t="shared" si="19"/>
        <v>4.517694777833559</v>
      </c>
      <c r="I108" s="27">
        <f t="shared" si="20"/>
        <v>98.100495646812576</v>
      </c>
      <c r="J108" s="35">
        <v>105.15364625725205</v>
      </c>
      <c r="K108" s="60">
        <f t="shared" si="17"/>
        <v>7.0531506104394737</v>
      </c>
    </row>
    <row r="109" spans="1:11" ht="15" customHeight="1">
      <c r="A109" s="5">
        <v>2223</v>
      </c>
      <c r="B109" s="10" t="s">
        <v>124</v>
      </c>
      <c r="C109" s="6">
        <v>1238</v>
      </c>
      <c r="D109" s="6">
        <v>24</v>
      </c>
      <c r="E109" s="22">
        <v>2</v>
      </c>
      <c r="F109" s="27">
        <f t="shared" si="18"/>
        <v>1.938610662358643</v>
      </c>
      <c r="G109" s="27">
        <f t="shared" si="16"/>
        <v>76.80686668696805</v>
      </c>
      <c r="H109" s="27">
        <f t="shared" si="19"/>
        <v>4.3412940461433553</v>
      </c>
      <c r="I109" s="27">
        <f t="shared" si="20"/>
        <v>94.270002427975015</v>
      </c>
      <c r="J109" s="35">
        <v>91.352119960011947</v>
      </c>
      <c r="K109" s="61">
        <f t="shared" si="17"/>
        <v>-2.9178824679630679</v>
      </c>
    </row>
    <row r="110" spans="1:11" ht="15" customHeight="1">
      <c r="A110" s="5">
        <v>2225</v>
      </c>
      <c r="B110" s="10" t="s">
        <v>21</v>
      </c>
      <c r="C110" s="6">
        <v>153</v>
      </c>
      <c r="D110" s="6">
        <v>3</v>
      </c>
      <c r="E110" s="22">
        <v>2.2000000000000002</v>
      </c>
      <c r="F110" s="27">
        <f t="shared" si="18"/>
        <v>1.9607843137254901</v>
      </c>
      <c r="G110" s="27">
        <f t="shared" si="16"/>
        <v>77.685376600054283</v>
      </c>
      <c r="H110" s="27">
        <f t="shared" si="19"/>
        <v>4.3526670363156246</v>
      </c>
      <c r="I110" s="27">
        <f t="shared" si="20"/>
        <v>94.516963771702834</v>
      </c>
      <c r="J110" s="35">
        <v>108.9535914759779</v>
      </c>
      <c r="K110" s="60">
        <f t="shared" si="17"/>
        <v>14.436627704275068</v>
      </c>
    </row>
    <row r="111" spans="1:11" ht="15" customHeight="1">
      <c r="A111" s="5">
        <v>2226</v>
      </c>
      <c r="B111" s="10" t="s">
        <v>22</v>
      </c>
      <c r="C111" s="6">
        <v>1447</v>
      </c>
      <c r="D111" s="6">
        <v>30</v>
      </c>
      <c r="E111" s="22">
        <v>2.1</v>
      </c>
      <c r="F111" s="27">
        <f t="shared" si="18"/>
        <v>2.073255010366275</v>
      </c>
      <c r="G111" s="27">
        <f t="shared" si="16"/>
        <v>82.141414096809314</v>
      </c>
      <c r="H111" s="27">
        <f t="shared" si="19"/>
        <v>4.4084423240706228</v>
      </c>
      <c r="I111" s="27">
        <f t="shared" si="20"/>
        <v>95.728108756630917</v>
      </c>
      <c r="J111" s="35">
        <v>92.523051656860474</v>
      </c>
      <c r="K111" s="61">
        <f t="shared" si="17"/>
        <v>-3.2050570997704426</v>
      </c>
    </row>
    <row r="112" spans="1:11" ht="15" customHeight="1">
      <c r="A112" s="5">
        <v>2228</v>
      </c>
      <c r="B112" s="10" t="s">
        <v>23</v>
      </c>
      <c r="C112" s="6">
        <v>12057</v>
      </c>
      <c r="D112" s="6">
        <v>562</v>
      </c>
      <c r="E112" s="22">
        <v>4.7</v>
      </c>
      <c r="F112" s="27">
        <f t="shared" si="18"/>
        <v>4.6611926681595754</v>
      </c>
      <c r="G112" s="27">
        <f t="shared" si="16"/>
        <v>184.67431899400816</v>
      </c>
      <c r="H112" s="27">
        <f t="shared" si="19"/>
        <v>5.2185938358163311</v>
      </c>
      <c r="I112" s="27">
        <f t="shared" si="20"/>
        <v>113.32032530946785</v>
      </c>
      <c r="J112" s="35">
        <v>147.0145554222407</v>
      </c>
      <c r="K112" s="60">
        <f t="shared" si="17"/>
        <v>33.694230112772857</v>
      </c>
    </row>
    <row r="113" spans="1:12" ht="15" customHeight="1">
      <c r="A113" s="5">
        <v>2230</v>
      </c>
      <c r="B113" s="10" t="s">
        <v>24</v>
      </c>
      <c r="C113" s="6">
        <v>87</v>
      </c>
      <c r="D113" s="6">
        <v>0</v>
      </c>
      <c r="E113" s="22">
        <v>0</v>
      </c>
      <c r="F113" s="27">
        <f t="shared" si="18"/>
        <v>0</v>
      </c>
      <c r="G113" s="27">
        <f t="shared" si="16"/>
        <v>0</v>
      </c>
      <c r="H113" s="27">
        <v>0</v>
      </c>
      <c r="I113" s="27">
        <f t="shared" si="20"/>
        <v>0</v>
      </c>
      <c r="J113" s="35">
        <v>79.017372207664181</v>
      </c>
      <c r="K113" s="60">
        <f t="shared" si="17"/>
        <v>79.017372207664181</v>
      </c>
    </row>
    <row r="114" spans="1:12" ht="15" customHeight="1">
      <c r="A114" s="5">
        <v>2231</v>
      </c>
      <c r="B114" s="10" t="s">
        <v>25</v>
      </c>
      <c r="C114" s="6">
        <v>975</v>
      </c>
      <c r="D114" s="6">
        <v>39</v>
      </c>
      <c r="E114" s="22">
        <v>4.2</v>
      </c>
      <c r="F114" s="27">
        <f t="shared" si="18"/>
        <v>4</v>
      </c>
      <c r="G114" s="27">
        <f t="shared" si="16"/>
        <v>158.47816826411076</v>
      </c>
      <c r="H114" s="27">
        <f t="shared" ref="H114:H125" si="21">LN(G114)</f>
        <v>5.0656168441717506</v>
      </c>
      <c r="I114" s="27">
        <f t="shared" si="20"/>
        <v>109.99847214299778</v>
      </c>
      <c r="J114" s="35">
        <v>96.64656012046315</v>
      </c>
      <c r="K114" s="61">
        <f t="shared" si="17"/>
        <v>-13.351912022534634</v>
      </c>
    </row>
    <row r="115" spans="1:12" ht="15" customHeight="1">
      <c r="A115" s="5">
        <v>2233</v>
      </c>
      <c r="B115" s="10" t="s">
        <v>159</v>
      </c>
      <c r="C115" s="6">
        <v>2367</v>
      </c>
      <c r="D115" s="6">
        <v>120</v>
      </c>
      <c r="E115" s="22">
        <v>5.3</v>
      </c>
      <c r="F115" s="27">
        <f t="shared" si="18"/>
        <v>5.0697084917617232</v>
      </c>
      <c r="G115" s="27">
        <f t="shared" si="16"/>
        <v>200.85952885185137</v>
      </c>
      <c r="H115" s="27">
        <f t="shared" si="21"/>
        <v>5.3026058023080127</v>
      </c>
      <c r="I115" s="27">
        <f t="shared" si="20"/>
        <v>115.14462198252676</v>
      </c>
      <c r="J115" s="35">
        <v>100.9917412967545</v>
      </c>
      <c r="K115" s="61">
        <f t="shared" si="17"/>
        <v>-14.15288068577226</v>
      </c>
    </row>
    <row r="116" spans="1:12" ht="15" customHeight="1">
      <c r="A116" s="5">
        <v>2234</v>
      </c>
      <c r="B116" s="10" t="s">
        <v>118</v>
      </c>
      <c r="C116" s="6">
        <v>1805</v>
      </c>
      <c r="D116" s="6">
        <v>17</v>
      </c>
      <c r="E116" s="22">
        <v>1</v>
      </c>
      <c r="F116" s="27">
        <f t="shared" si="18"/>
        <v>0.94182825484764532</v>
      </c>
      <c r="G116" s="27">
        <f t="shared" si="16"/>
        <v>37.314804161909734</v>
      </c>
      <c r="H116" s="27">
        <f t="shared" si="21"/>
        <v>3.6193901423291859</v>
      </c>
      <c r="I116" s="27">
        <f t="shared" si="20"/>
        <v>78.59405833342953</v>
      </c>
      <c r="J116" s="35">
        <v>98.647106227824295</v>
      </c>
      <c r="K116" s="60">
        <f t="shared" si="17"/>
        <v>20.053047894394766</v>
      </c>
    </row>
    <row r="117" spans="1:12" ht="15" customHeight="1">
      <c r="A117" s="5">
        <v>2235</v>
      </c>
      <c r="B117" s="10" t="s">
        <v>127</v>
      </c>
      <c r="C117" s="6">
        <v>1030</v>
      </c>
      <c r="D117" s="6">
        <v>13</v>
      </c>
      <c r="E117" s="22">
        <v>1.3</v>
      </c>
      <c r="F117" s="27">
        <f t="shared" si="18"/>
        <v>1.262135922330097</v>
      </c>
      <c r="G117" s="27">
        <f t="shared" si="16"/>
        <v>50.005247267801934</v>
      </c>
      <c r="H117" s="27">
        <f t="shared" si="21"/>
        <v>3.9121279452778062</v>
      </c>
      <c r="I117" s="27">
        <f t="shared" si="20"/>
        <v>84.950778956682896</v>
      </c>
      <c r="J117" s="35">
        <v>96.325548177981119</v>
      </c>
      <c r="K117" s="60">
        <f t="shared" si="17"/>
        <v>11.374769221298223</v>
      </c>
    </row>
    <row r="118" spans="1:12" ht="15" customHeight="1">
      <c r="A118" s="5">
        <v>2243</v>
      </c>
      <c r="B118" s="10" t="s">
        <v>64</v>
      </c>
      <c r="C118" s="6">
        <v>531</v>
      </c>
      <c r="D118" s="6">
        <v>5</v>
      </c>
      <c r="E118" s="22">
        <v>1</v>
      </c>
      <c r="F118" s="27">
        <f t="shared" si="18"/>
        <v>0.94161958568738224</v>
      </c>
      <c r="G118" s="27">
        <f t="shared" si="16"/>
        <v>37.306536785336803</v>
      </c>
      <c r="H118" s="27">
        <f t="shared" si="21"/>
        <v>3.6191685602321124</v>
      </c>
      <c r="I118" s="27">
        <f t="shared" si="20"/>
        <v>78.589246739327152</v>
      </c>
      <c r="J118" s="35">
        <v>80.500529313262277</v>
      </c>
      <c r="K118" s="60">
        <f t="shared" si="17"/>
        <v>1.9112825739351251</v>
      </c>
    </row>
    <row r="119" spans="1:12" ht="15" customHeight="1">
      <c r="A119" s="5">
        <v>2250</v>
      </c>
      <c r="B119" s="10" t="s">
        <v>66</v>
      </c>
      <c r="C119" s="6">
        <v>1357</v>
      </c>
      <c r="D119" s="6">
        <v>32</v>
      </c>
      <c r="E119" s="22">
        <v>2.2999999999999998</v>
      </c>
      <c r="F119" s="27">
        <f t="shared" si="18"/>
        <v>2.3581429624170966</v>
      </c>
      <c r="G119" s="27">
        <f t="shared" si="16"/>
        <v>93.428544297191323</v>
      </c>
      <c r="H119" s="27">
        <f t="shared" si="21"/>
        <v>4.5371969120048083</v>
      </c>
      <c r="I119" s="27">
        <f t="shared" si="20"/>
        <v>98.523979109608106</v>
      </c>
      <c r="J119" s="35">
        <v>114.51940447421913</v>
      </c>
      <c r="K119" s="60">
        <f t="shared" si="17"/>
        <v>15.995425364611023</v>
      </c>
    </row>
    <row r="120" spans="1:12" s="2" customFormat="1" ht="15" customHeight="1">
      <c r="A120" s="5">
        <v>2251</v>
      </c>
      <c r="B120" s="10" t="s">
        <v>67</v>
      </c>
      <c r="C120" s="6">
        <v>312</v>
      </c>
      <c r="D120" s="6">
        <v>3</v>
      </c>
      <c r="E120" s="22">
        <v>1</v>
      </c>
      <c r="F120" s="27">
        <f t="shared" si="18"/>
        <v>0.96153846153846156</v>
      </c>
      <c r="G120" s="27">
        <f t="shared" si="16"/>
        <v>38.095713525026625</v>
      </c>
      <c r="H120" s="27">
        <f t="shared" si="21"/>
        <v>3.6401017698985783</v>
      </c>
      <c r="I120" s="27">
        <f t="shared" si="20"/>
        <v>79.043805611660645</v>
      </c>
      <c r="J120" s="35">
        <v>87.24699601632031</v>
      </c>
      <c r="K120" s="60">
        <f t="shared" si="17"/>
        <v>8.2031904046596651</v>
      </c>
      <c r="L120" s="3"/>
    </row>
    <row r="121" spans="1:12" ht="15" customHeight="1">
      <c r="A121" s="5">
        <v>2254</v>
      </c>
      <c r="B121" s="10" t="s">
        <v>68</v>
      </c>
      <c r="C121" s="6">
        <v>3606</v>
      </c>
      <c r="D121" s="6">
        <v>100</v>
      </c>
      <c r="E121" s="22">
        <v>2.9</v>
      </c>
      <c r="F121" s="27">
        <f t="shared" si="18"/>
        <v>2.7731558513588461</v>
      </c>
      <c r="G121" s="27">
        <f t="shared" si="16"/>
        <v>109.87116490856263</v>
      </c>
      <c r="H121" s="27">
        <f t="shared" si="21"/>
        <v>4.6993084512647796</v>
      </c>
      <c r="I121" s="27">
        <f t="shared" si="20"/>
        <v>102.0441864572805</v>
      </c>
      <c r="J121" s="35">
        <v>129.78101063119215</v>
      </c>
      <c r="K121" s="60">
        <f t="shared" si="17"/>
        <v>27.736824173911643</v>
      </c>
    </row>
    <row r="122" spans="1:12" ht="15" customHeight="1">
      <c r="A122" s="5">
        <v>2257</v>
      </c>
      <c r="B122" s="10" t="s">
        <v>160</v>
      </c>
      <c r="C122" s="6">
        <v>848</v>
      </c>
      <c r="D122" s="6">
        <v>18</v>
      </c>
      <c r="E122" s="22">
        <v>2.2000000000000002</v>
      </c>
      <c r="F122" s="27">
        <f t="shared" si="18"/>
        <v>2.1226415094339623</v>
      </c>
      <c r="G122" s="27">
        <f t="shared" si="16"/>
        <v>84.09808457411539</v>
      </c>
      <c r="H122" s="27">
        <f t="shared" si="21"/>
        <v>4.431983791144213</v>
      </c>
      <c r="I122" s="27">
        <f t="shared" si="20"/>
        <v>96.239305218929289</v>
      </c>
      <c r="J122" s="35">
        <v>101.52639661640322</v>
      </c>
      <c r="K122" s="60">
        <f t="shared" si="17"/>
        <v>5.2870913974739295</v>
      </c>
    </row>
    <row r="123" spans="1:12" ht="15" customHeight="1">
      <c r="A123" s="5">
        <v>2258</v>
      </c>
      <c r="B123" s="10" t="s">
        <v>69</v>
      </c>
      <c r="C123" s="6">
        <v>466</v>
      </c>
      <c r="D123" s="6">
        <v>3</v>
      </c>
      <c r="E123" s="22">
        <v>0.7</v>
      </c>
      <c r="F123" s="27">
        <f t="shared" si="18"/>
        <v>0.64377682403433478</v>
      </c>
      <c r="G123" s="27">
        <f t="shared" si="16"/>
        <v>25.50614296096203</v>
      </c>
      <c r="H123" s="27">
        <f t="shared" si="21"/>
        <v>3.2389193235824147</v>
      </c>
      <c r="I123" s="27">
        <f t="shared" si="20"/>
        <v>70.332239478082784</v>
      </c>
      <c r="J123" s="35">
        <v>95.692616780096756</v>
      </c>
      <c r="K123" s="60">
        <f t="shared" si="17"/>
        <v>25.360377302013973</v>
      </c>
    </row>
    <row r="124" spans="1:12" ht="15" customHeight="1">
      <c r="A124" s="5">
        <v>2259</v>
      </c>
      <c r="B124" s="10" t="s">
        <v>70</v>
      </c>
      <c r="C124" s="6">
        <v>636</v>
      </c>
      <c r="D124" s="6">
        <v>6</v>
      </c>
      <c r="E124" s="22">
        <v>1</v>
      </c>
      <c r="F124" s="27">
        <f t="shared" si="18"/>
        <v>0.94339622641509435</v>
      </c>
      <c r="G124" s="27">
        <f t="shared" si="16"/>
        <v>37.376926477384615</v>
      </c>
      <c r="H124" s="27">
        <f t="shared" si="21"/>
        <v>3.6210535749278838</v>
      </c>
      <c r="I124" s="27">
        <f t="shared" si="20"/>
        <v>78.630179313361154</v>
      </c>
      <c r="J124" s="35">
        <v>81.229944812190482</v>
      </c>
      <c r="K124" s="60">
        <f t="shared" si="17"/>
        <v>2.5997654988293277</v>
      </c>
    </row>
    <row r="125" spans="1:12" s="2" customFormat="1" ht="15" customHeight="1">
      <c r="A125" s="5">
        <v>2260</v>
      </c>
      <c r="B125" s="10" t="s">
        <v>71</v>
      </c>
      <c r="C125" s="6">
        <v>287</v>
      </c>
      <c r="D125" s="6">
        <v>1</v>
      </c>
      <c r="E125" s="22">
        <v>0.3</v>
      </c>
      <c r="F125" s="27">
        <f t="shared" si="18"/>
        <v>0.34843205574912894</v>
      </c>
      <c r="G125" s="27">
        <f t="shared" si="16"/>
        <v>13.804718489905119</v>
      </c>
      <c r="H125" s="27">
        <f t="shared" si="21"/>
        <v>2.6250104532803298</v>
      </c>
      <c r="I125" s="27">
        <f t="shared" si="20"/>
        <v>57.00137773990005</v>
      </c>
      <c r="J125" s="35">
        <v>98.311417011410001</v>
      </c>
      <c r="K125" s="60">
        <f t="shared" si="17"/>
        <v>41.31003927150995</v>
      </c>
      <c r="L125" s="3"/>
    </row>
    <row r="126" spans="1:12" ht="15" customHeight="1">
      <c r="A126" s="5">
        <v>2261</v>
      </c>
      <c r="B126" s="10" t="s">
        <v>72</v>
      </c>
      <c r="C126" s="6">
        <v>176</v>
      </c>
      <c r="D126" s="6">
        <v>0</v>
      </c>
      <c r="E126" s="22">
        <v>0</v>
      </c>
      <c r="F126" s="27">
        <f t="shared" si="18"/>
        <v>0</v>
      </c>
      <c r="G126" s="27">
        <f t="shared" si="16"/>
        <v>0</v>
      </c>
      <c r="H126" s="27">
        <v>0</v>
      </c>
      <c r="I126" s="27">
        <f t="shared" si="20"/>
        <v>0</v>
      </c>
      <c r="J126" s="35">
        <v>99.348361108668655</v>
      </c>
      <c r="K126" s="60">
        <f t="shared" si="17"/>
        <v>99.348361108668655</v>
      </c>
    </row>
    <row r="127" spans="1:12" ht="15" customHeight="1">
      <c r="A127" s="5">
        <v>2262</v>
      </c>
      <c r="B127" s="10" t="s">
        <v>73</v>
      </c>
      <c r="C127" s="6">
        <v>4030</v>
      </c>
      <c r="D127" s="6">
        <v>58</v>
      </c>
      <c r="E127" s="22">
        <v>1.5</v>
      </c>
      <c r="F127" s="27">
        <f t="shared" si="18"/>
        <v>1.4392059553349876</v>
      </c>
      <c r="G127" s="27">
        <f t="shared" si="16"/>
        <v>57.020680889072104</v>
      </c>
      <c r="H127" s="27">
        <f>LN(G127)</f>
        <v>4.0434140246456414</v>
      </c>
      <c r="I127" s="27">
        <f t="shared" si="20"/>
        <v>87.801619947691051</v>
      </c>
      <c r="J127" s="35">
        <v>104.16563001462471</v>
      </c>
      <c r="K127" s="60">
        <f t="shared" si="17"/>
        <v>16.364010066933659</v>
      </c>
    </row>
    <row r="128" spans="1:12" ht="15" customHeight="1">
      <c r="A128" s="5">
        <v>2264</v>
      </c>
      <c r="B128" s="10" t="s">
        <v>75</v>
      </c>
      <c r="C128" s="6">
        <v>420</v>
      </c>
      <c r="D128" s="6">
        <v>0</v>
      </c>
      <c r="E128" s="22">
        <v>0</v>
      </c>
      <c r="F128" s="27">
        <f t="shared" si="18"/>
        <v>0</v>
      </c>
      <c r="G128" s="27">
        <f t="shared" si="16"/>
        <v>0</v>
      </c>
      <c r="H128" s="27">
        <v>0</v>
      </c>
      <c r="I128" s="27">
        <f t="shared" si="20"/>
        <v>0</v>
      </c>
      <c r="J128" s="35">
        <v>104.69110575910233</v>
      </c>
      <c r="K128" s="60">
        <f t="shared" si="17"/>
        <v>104.69110575910233</v>
      </c>
    </row>
    <row r="129" spans="1:12" ht="15" customHeight="1">
      <c r="A129" s="5">
        <v>2265</v>
      </c>
      <c r="B129" s="10" t="s">
        <v>76</v>
      </c>
      <c r="C129" s="6">
        <v>4774</v>
      </c>
      <c r="D129" s="6">
        <v>112</v>
      </c>
      <c r="E129" s="22">
        <v>2.4</v>
      </c>
      <c r="F129" s="27">
        <f t="shared" si="18"/>
        <v>2.3460410557184752</v>
      </c>
      <c r="G129" s="27">
        <f t="shared" si="16"/>
        <v>92.949072295666141</v>
      </c>
      <c r="H129" s="27">
        <f>LN(G129)</f>
        <v>4.53205173343627</v>
      </c>
      <c r="I129" s="27">
        <f t="shared" si="20"/>
        <v>98.412252976571963</v>
      </c>
      <c r="J129" s="35">
        <v>113.90454838067087</v>
      </c>
      <c r="K129" s="60">
        <f t="shared" si="17"/>
        <v>15.492295404098911</v>
      </c>
    </row>
    <row r="130" spans="1:12" s="2" customFormat="1" ht="15" customHeight="1">
      <c r="A130" s="5">
        <v>2266</v>
      </c>
      <c r="B130" s="10" t="s">
        <v>77</v>
      </c>
      <c r="C130" s="6">
        <v>595</v>
      </c>
      <c r="D130" s="6">
        <v>1</v>
      </c>
      <c r="E130" s="22">
        <v>0.2</v>
      </c>
      <c r="F130" s="27">
        <f t="shared" si="18"/>
        <v>0.16806722689075632</v>
      </c>
      <c r="G130" s="27">
        <f t="shared" si="16"/>
        <v>6.65874656571894</v>
      </c>
      <c r="H130" s="27">
        <f>LN(G130)</f>
        <v>1.8959312634943213</v>
      </c>
      <c r="I130" s="27">
        <f t="shared" si="20"/>
        <v>41.169624290172194</v>
      </c>
      <c r="J130" s="35">
        <v>101.0485511272454</v>
      </c>
      <c r="K130" s="60">
        <f t="shared" si="17"/>
        <v>59.878926837073209</v>
      </c>
      <c r="L130" s="3"/>
    </row>
    <row r="131" spans="1:12" ht="15" customHeight="1">
      <c r="A131" s="5">
        <v>2270</v>
      </c>
      <c r="B131" s="10" t="s">
        <v>78</v>
      </c>
      <c r="C131" s="6">
        <v>180</v>
      </c>
      <c r="D131" s="6">
        <v>1</v>
      </c>
      <c r="E131" s="22">
        <v>0.5</v>
      </c>
      <c r="F131" s="27">
        <f t="shared" si="18"/>
        <v>0.55555555555555558</v>
      </c>
      <c r="G131" s="27">
        <f t="shared" si="16"/>
        <v>22.010856703348715</v>
      </c>
      <c r="H131" s="27">
        <f>LN(G131)</f>
        <v>3.0915358181497403</v>
      </c>
      <c r="I131" s="27">
        <f t="shared" si="20"/>
        <v>67.13184732143435</v>
      </c>
      <c r="J131" s="35">
        <v>83.202712698218534</v>
      </c>
      <c r="K131" s="60">
        <f t="shared" si="17"/>
        <v>16.070865376784184</v>
      </c>
    </row>
    <row r="132" spans="1:12" ht="15" customHeight="1">
      <c r="A132" s="5">
        <v>2271</v>
      </c>
      <c r="B132" s="10" t="s">
        <v>79</v>
      </c>
      <c r="C132" s="6">
        <v>584</v>
      </c>
      <c r="D132" s="6">
        <v>0</v>
      </c>
      <c r="E132" s="22">
        <v>0</v>
      </c>
      <c r="F132" s="27">
        <f t="shared" si="18"/>
        <v>0</v>
      </c>
      <c r="G132" s="27">
        <f t="shared" si="16"/>
        <v>0</v>
      </c>
      <c r="H132" s="27">
        <v>0</v>
      </c>
      <c r="I132" s="27">
        <f t="shared" si="20"/>
        <v>0</v>
      </c>
      <c r="J132" s="35">
        <v>141.73147098308584</v>
      </c>
      <c r="K132" s="60">
        <f t="shared" si="17"/>
        <v>141.73147098308584</v>
      </c>
    </row>
    <row r="133" spans="1:12" s="2" customFormat="1" ht="15" customHeight="1">
      <c r="A133" s="5">
        <v>2272</v>
      </c>
      <c r="B133" s="10" t="s">
        <v>80</v>
      </c>
      <c r="C133" s="6">
        <v>1677</v>
      </c>
      <c r="D133" s="6">
        <v>21</v>
      </c>
      <c r="E133" s="22">
        <v>1.3</v>
      </c>
      <c r="F133" s="27">
        <f t="shared" si="18"/>
        <v>1.2522361359570662</v>
      </c>
      <c r="G133" s="27">
        <f t="shared" si="16"/>
        <v>49.613022265150953</v>
      </c>
      <c r="H133" s="27">
        <f>LN(G133)</f>
        <v>3.9042533449401651</v>
      </c>
      <c r="I133" s="27">
        <f t="shared" si="20"/>
        <v>84.779784182991335</v>
      </c>
      <c r="J133" s="35">
        <v>95.340863170302001</v>
      </c>
      <c r="K133" s="60">
        <f t="shared" si="17"/>
        <v>10.561078987310665</v>
      </c>
      <c r="L133" s="3"/>
    </row>
    <row r="134" spans="1:12" ht="15" customHeight="1">
      <c r="A134" s="5">
        <v>2274</v>
      </c>
      <c r="B134" s="10" t="s">
        <v>81</v>
      </c>
      <c r="C134" s="6">
        <v>941</v>
      </c>
      <c r="D134" s="6">
        <v>9</v>
      </c>
      <c r="E134" s="22">
        <v>0.9</v>
      </c>
      <c r="F134" s="27">
        <f t="shared" si="18"/>
        <v>0.95642933049946877</v>
      </c>
      <c r="G134" s="27">
        <f t="shared" si="16"/>
        <v>37.8932920929064</v>
      </c>
      <c r="H134" s="27">
        <f>LN(G134)</f>
        <v>3.6347741067907906</v>
      </c>
      <c r="I134" s="27">
        <f t="shared" si="20"/>
        <v>78.928116877203053</v>
      </c>
      <c r="J134" s="35">
        <v>128.9696201712307</v>
      </c>
      <c r="K134" s="60">
        <f t="shared" si="17"/>
        <v>50.041503294027649</v>
      </c>
    </row>
    <row r="135" spans="1:12" ht="15" customHeight="1">
      <c r="A135" s="5">
        <v>2275</v>
      </c>
      <c r="B135" s="10" t="s">
        <v>131</v>
      </c>
      <c r="C135" s="6">
        <v>6490</v>
      </c>
      <c r="D135" s="6">
        <v>211</v>
      </c>
      <c r="E135" s="22">
        <v>3.3</v>
      </c>
      <c r="F135" s="27">
        <f t="shared" si="18"/>
        <v>3.2511556240369797</v>
      </c>
      <c r="G135" s="27">
        <f t="shared" si="16"/>
        <v>128.80929700973562</v>
      </c>
      <c r="H135" s="27">
        <f>LN(G135)</f>
        <v>4.858332992817882</v>
      </c>
      <c r="I135" s="27">
        <f t="shared" si="20"/>
        <v>105.49736050146583</v>
      </c>
      <c r="J135" s="35">
        <v>117.84818850820744</v>
      </c>
      <c r="K135" s="60">
        <f t="shared" si="17"/>
        <v>12.350828006741608</v>
      </c>
    </row>
    <row r="136" spans="1:12" ht="15" customHeight="1">
      <c r="A136" s="5">
        <v>2276</v>
      </c>
      <c r="B136" s="10" t="s">
        <v>140</v>
      </c>
      <c r="C136" s="6">
        <v>1079</v>
      </c>
      <c r="D136" s="6">
        <v>0</v>
      </c>
      <c r="E136" s="22">
        <v>0</v>
      </c>
      <c r="F136" s="27">
        <f t="shared" si="18"/>
        <v>0</v>
      </c>
      <c r="G136" s="27">
        <f t="shared" ref="G136:G167" si="22">F136/$F$172*100</f>
        <v>0</v>
      </c>
      <c r="H136" s="27">
        <v>0</v>
      </c>
      <c r="I136" s="27">
        <f t="shared" si="20"/>
        <v>0</v>
      </c>
      <c r="J136" s="35">
        <v>94.763417077314955</v>
      </c>
      <c r="K136" s="60">
        <f t="shared" ref="K136:K167" si="23">J136-I136</f>
        <v>94.763417077314955</v>
      </c>
    </row>
    <row r="137" spans="1:12" ht="15" customHeight="1">
      <c r="A137" s="5">
        <v>2277</v>
      </c>
      <c r="B137" s="10" t="s">
        <v>82</v>
      </c>
      <c r="C137" s="6">
        <v>513</v>
      </c>
      <c r="D137" s="6">
        <v>2</v>
      </c>
      <c r="E137" s="22">
        <v>0.4</v>
      </c>
      <c r="F137" s="27">
        <f t="shared" ref="F137:F170" si="24">D137/C137*100</f>
        <v>0.38986354775828458</v>
      </c>
      <c r="G137" s="27">
        <f t="shared" si="22"/>
        <v>15.446215230420151</v>
      </c>
      <c r="H137" s="27">
        <f t="shared" ref="H137:H170" si="25">LN(G137)</f>
        <v>2.7373640044291268</v>
      </c>
      <c r="I137" s="27">
        <f t="shared" ref="I137:I168" si="26">H137/$H$172*100</f>
        <v>59.441104104207909</v>
      </c>
      <c r="J137" s="35">
        <v>93.650303686343506</v>
      </c>
      <c r="K137" s="60">
        <f t="shared" si="23"/>
        <v>34.209199582135597</v>
      </c>
    </row>
    <row r="138" spans="1:12" ht="15" customHeight="1">
      <c r="A138" s="5">
        <v>2278</v>
      </c>
      <c r="B138" s="10" t="s">
        <v>83</v>
      </c>
      <c r="C138" s="6">
        <v>398</v>
      </c>
      <c r="D138" s="6">
        <v>13</v>
      </c>
      <c r="E138" s="22">
        <v>3.2</v>
      </c>
      <c r="F138" s="27">
        <f t="shared" si="24"/>
        <v>3.2663316582914574</v>
      </c>
      <c r="G138" s="27">
        <f t="shared" si="22"/>
        <v>129.41056453727637</v>
      </c>
      <c r="H138" s="27">
        <f t="shared" si="25"/>
        <v>4.8629900212170503</v>
      </c>
      <c r="I138" s="27">
        <f t="shared" si="26"/>
        <v>105.59848658825712</v>
      </c>
      <c r="J138" s="35">
        <v>94.414408032860521</v>
      </c>
      <c r="K138" s="61">
        <f t="shared" si="23"/>
        <v>-11.184078555396596</v>
      </c>
    </row>
    <row r="139" spans="1:12" ht="15" customHeight="1">
      <c r="A139" s="5">
        <v>2279</v>
      </c>
      <c r="B139" s="10" t="s">
        <v>84</v>
      </c>
      <c r="C139" s="6">
        <v>607</v>
      </c>
      <c r="D139" s="6">
        <v>5</v>
      </c>
      <c r="E139" s="22">
        <v>0.9</v>
      </c>
      <c r="F139" s="27">
        <f t="shared" si="24"/>
        <v>0.82372322899505768</v>
      </c>
      <c r="G139" s="27">
        <f t="shared" si="22"/>
        <v>32.635537121933844</v>
      </c>
      <c r="H139" s="27">
        <f t="shared" si="25"/>
        <v>3.4854017904145529</v>
      </c>
      <c r="I139" s="27">
        <f t="shared" si="26"/>
        <v>75.684538239637718</v>
      </c>
      <c r="J139" s="35">
        <v>92.611813855655186</v>
      </c>
      <c r="K139" s="60">
        <f t="shared" si="23"/>
        <v>16.927275616017468</v>
      </c>
    </row>
    <row r="140" spans="1:12" ht="15" customHeight="1">
      <c r="A140" s="5">
        <v>2280</v>
      </c>
      <c r="B140" s="10" t="s">
        <v>65</v>
      </c>
      <c r="C140" s="6">
        <v>2033</v>
      </c>
      <c r="D140" s="6">
        <v>11</v>
      </c>
      <c r="E140" s="22">
        <v>0.5</v>
      </c>
      <c r="F140" s="27">
        <f t="shared" si="24"/>
        <v>0.5410723069355633</v>
      </c>
      <c r="G140" s="27">
        <f t="shared" si="22"/>
        <v>21.437037025396197</v>
      </c>
      <c r="H140" s="27">
        <f t="shared" si="25"/>
        <v>3.0651201282099749</v>
      </c>
      <c r="I140" s="27">
        <f t="shared" si="26"/>
        <v>66.55823790260898</v>
      </c>
      <c r="J140" s="35">
        <v>101.71299356751433</v>
      </c>
      <c r="K140" s="60">
        <f t="shared" si="23"/>
        <v>35.154755664905352</v>
      </c>
    </row>
    <row r="141" spans="1:12" ht="15" customHeight="1">
      <c r="A141" s="5">
        <v>2281</v>
      </c>
      <c r="B141" s="10" t="s">
        <v>74</v>
      </c>
      <c r="C141" s="6">
        <v>1360</v>
      </c>
      <c r="D141" s="6">
        <v>12</v>
      </c>
      <c r="E141" s="22">
        <v>0.9</v>
      </c>
      <c r="F141" s="27">
        <f t="shared" si="24"/>
        <v>0.88235294117647056</v>
      </c>
      <c r="G141" s="27">
        <f t="shared" si="22"/>
        <v>34.958419470024431</v>
      </c>
      <c r="H141" s="27">
        <f t="shared" si="25"/>
        <v>3.5541593400978533</v>
      </c>
      <c r="I141" s="27">
        <f t="shared" si="26"/>
        <v>77.177589460470017</v>
      </c>
      <c r="J141" s="35">
        <v>98.983497317330247</v>
      </c>
      <c r="K141" s="60">
        <f t="shared" si="23"/>
        <v>21.80590785686023</v>
      </c>
    </row>
    <row r="142" spans="1:12" ht="15" customHeight="1">
      <c r="A142" s="5">
        <v>2283</v>
      </c>
      <c r="B142" s="10" t="s">
        <v>85</v>
      </c>
      <c r="C142" s="6">
        <v>459</v>
      </c>
      <c r="D142" s="6">
        <v>2</v>
      </c>
      <c r="E142" s="22">
        <v>0.4</v>
      </c>
      <c r="F142" s="27">
        <f t="shared" si="24"/>
        <v>0.4357298474945534</v>
      </c>
      <c r="G142" s="27">
        <f t="shared" si="22"/>
        <v>17.263417022234286</v>
      </c>
      <c r="H142" s="27">
        <f t="shared" si="25"/>
        <v>2.8485896395393508</v>
      </c>
      <c r="I142" s="27">
        <f t="shared" si="26"/>
        <v>61.856338082935657</v>
      </c>
      <c r="J142" s="35">
        <v>91.177902662934699</v>
      </c>
      <c r="K142" s="60">
        <f t="shared" si="23"/>
        <v>29.321564579999041</v>
      </c>
    </row>
    <row r="143" spans="1:12" ht="15" customHeight="1">
      <c r="A143" s="5">
        <v>2291</v>
      </c>
      <c r="B143" s="10" t="s">
        <v>26</v>
      </c>
      <c r="C143" s="6">
        <v>2001</v>
      </c>
      <c r="D143" s="6">
        <v>8</v>
      </c>
      <c r="E143" s="22">
        <v>0.4</v>
      </c>
      <c r="F143" s="27">
        <f t="shared" si="24"/>
        <v>0.39980009995002497</v>
      </c>
      <c r="G143" s="27">
        <f t="shared" si="22"/>
        <v>15.839896877972089</v>
      </c>
      <c r="H143" s="27">
        <f t="shared" si="25"/>
        <v>2.7625318761360536</v>
      </c>
      <c r="I143" s="27">
        <f t="shared" si="26"/>
        <v>59.987617494386278</v>
      </c>
      <c r="J143" s="35">
        <v>92.073530284358057</v>
      </c>
      <c r="K143" s="60">
        <f t="shared" si="23"/>
        <v>32.085912789971779</v>
      </c>
    </row>
    <row r="144" spans="1:12" ht="15" customHeight="1">
      <c r="A144" s="5">
        <v>2292</v>
      </c>
      <c r="B144" s="10" t="s">
        <v>28</v>
      </c>
      <c r="C144" s="6">
        <v>651</v>
      </c>
      <c r="D144" s="6">
        <v>3</v>
      </c>
      <c r="E144" s="22">
        <v>0.5</v>
      </c>
      <c r="F144" s="27">
        <f t="shared" si="24"/>
        <v>0.46082949308755761</v>
      </c>
      <c r="G144" s="27">
        <f t="shared" si="22"/>
        <v>18.257853486648703</v>
      </c>
      <c r="H144" s="27">
        <f t="shared" si="25"/>
        <v>2.904595315499491</v>
      </c>
      <c r="I144" s="27">
        <f t="shared" si="26"/>
        <v>63.072485884173176</v>
      </c>
      <c r="J144" s="35">
        <v>101.23776643544839</v>
      </c>
      <c r="K144" s="60">
        <f t="shared" si="23"/>
        <v>38.165280551275217</v>
      </c>
    </row>
    <row r="145" spans="1:12" ht="15" customHeight="1">
      <c r="A145" s="5">
        <v>2293</v>
      </c>
      <c r="B145" s="10" t="s">
        <v>29</v>
      </c>
      <c r="C145" s="6">
        <v>7664</v>
      </c>
      <c r="D145" s="6">
        <v>217</v>
      </c>
      <c r="E145" s="22">
        <v>2.9</v>
      </c>
      <c r="F145" s="27">
        <f t="shared" si="24"/>
        <v>2.8314196242171188</v>
      </c>
      <c r="G145" s="27">
        <f t="shared" si="22"/>
        <v>112.17954890824645</v>
      </c>
      <c r="H145" s="27">
        <f t="shared" si="25"/>
        <v>4.720100702929714</v>
      </c>
      <c r="I145" s="27">
        <f t="shared" si="26"/>
        <v>102.49568446550172</v>
      </c>
      <c r="J145" s="35">
        <v>106.57783363601079</v>
      </c>
      <c r="K145" s="60">
        <f t="shared" si="23"/>
        <v>4.0821491705090693</v>
      </c>
    </row>
    <row r="146" spans="1:12" ht="15" customHeight="1">
      <c r="A146" s="5">
        <v>2294</v>
      </c>
      <c r="B146" s="10" t="s">
        <v>30</v>
      </c>
      <c r="C146" s="6">
        <v>1466</v>
      </c>
      <c r="D146" s="6">
        <v>23</v>
      </c>
      <c r="E146" s="22">
        <v>1.6</v>
      </c>
      <c r="F146" s="27">
        <f t="shared" si="24"/>
        <v>1.5688949522510234</v>
      </c>
      <c r="G146" s="27">
        <f t="shared" si="22"/>
        <v>62.158899557887928</v>
      </c>
      <c r="H146" s="27">
        <f t="shared" si="25"/>
        <v>4.1296940025225037</v>
      </c>
      <c r="I146" s="27">
        <f t="shared" si="26"/>
        <v>89.675165862223849</v>
      </c>
      <c r="J146" s="35">
        <v>107.69310862441459</v>
      </c>
      <c r="K146" s="60">
        <f t="shared" si="23"/>
        <v>18.017942762190742</v>
      </c>
    </row>
    <row r="147" spans="1:12" ht="15" customHeight="1">
      <c r="A147" s="5">
        <v>2295</v>
      </c>
      <c r="B147" s="10" t="s">
        <v>27</v>
      </c>
      <c r="C147" s="6">
        <v>3309</v>
      </c>
      <c r="D147" s="6">
        <v>57</v>
      </c>
      <c r="E147" s="22">
        <v>1.7</v>
      </c>
      <c r="F147" s="27">
        <f t="shared" si="24"/>
        <v>1.7225747960108795</v>
      </c>
      <c r="G147" s="27">
        <f t="shared" si="22"/>
        <v>68.247624592432103</v>
      </c>
      <c r="H147" s="27">
        <f t="shared" si="25"/>
        <v>4.2231426289528891</v>
      </c>
      <c r="I147" s="27">
        <f t="shared" si="26"/>
        <v>91.704377002231581</v>
      </c>
      <c r="J147" s="35">
        <v>103.95390541485176</v>
      </c>
      <c r="K147" s="60">
        <f t="shared" si="23"/>
        <v>12.24952841262018</v>
      </c>
    </row>
    <row r="148" spans="1:12" ht="15" customHeight="1">
      <c r="A148" s="5">
        <v>2296</v>
      </c>
      <c r="B148" s="10" t="s">
        <v>31</v>
      </c>
      <c r="C148" s="6">
        <v>1377</v>
      </c>
      <c r="D148" s="6">
        <v>7</v>
      </c>
      <c r="E148" s="22">
        <v>0.5</v>
      </c>
      <c r="F148" s="27">
        <f t="shared" si="24"/>
        <v>0.50835148874364555</v>
      </c>
      <c r="G148" s="27">
        <f t="shared" si="22"/>
        <v>20.140653192606667</v>
      </c>
      <c r="H148" s="27">
        <f t="shared" si="25"/>
        <v>3.0027403193666093</v>
      </c>
      <c r="I148" s="27">
        <f t="shared" si="26"/>
        <v>65.203677564466318</v>
      </c>
      <c r="J148" s="35">
        <v>95.817427194781729</v>
      </c>
      <c r="K148" s="60">
        <f t="shared" si="23"/>
        <v>30.613749630315411</v>
      </c>
    </row>
    <row r="149" spans="1:12" ht="15" customHeight="1">
      <c r="A149" s="5">
        <v>2298</v>
      </c>
      <c r="B149" s="10" t="s">
        <v>32</v>
      </c>
      <c r="C149" s="6">
        <v>1159</v>
      </c>
      <c r="D149" s="6">
        <v>14</v>
      </c>
      <c r="E149" s="22">
        <v>1.2</v>
      </c>
      <c r="F149" s="27">
        <f t="shared" si="24"/>
        <v>1.2079378774805867</v>
      </c>
      <c r="G149" s="27">
        <f t="shared" si="22"/>
        <v>47.857945549990305</v>
      </c>
      <c r="H149" s="27">
        <f t="shared" si="25"/>
        <v>3.868237155315458</v>
      </c>
      <c r="I149" s="27">
        <f t="shared" si="26"/>
        <v>83.997702562331767</v>
      </c>
      <c r="J149" s="35">
        <v>102.77036763744938</v>
      </c>
      <c r="K149" s="60">
        <f t="shared" si="23"/>
        <v>18.772665075117615</v>
      </c>
    </row>
    <row r="150" spans="1:12" ht="15" customHeight="1">
      <c r="A150" s="5">
        <v>2299</v>
      </c>
      <c r="B150" s="10" t="s">
        <v>33</v>
      </c>
      <c r="C150" s="6">
        <v>1944</v>
      </c>
      <c r="D150" s="6">
        <v>60</v>
      </c>
      <c r="E150" s="22">
        <v>3.1</v>
      </c>
      <c r="F150" s="27">
        <f t="shared" si="24"/>
        <v>3.0864197530864197</v>
      </c>
      <c r="G150" s="27">
        <f t="shared" si="22"/>
        <v>122.2825372408262</v>
      </c>
      <c r="H150" s="27">
        <f t="shared" si="25"/>
        <v>4.8063342462416676</v>
      </c>
      <c r="I150" s="27">
        <f t="shared" si="26"/>
        <v>104.36822206626906</v>
      </c>
      <c r="J150" s="35">
        <v>66.744612900472163</v>
      </c>
      <c r="K150" s="61">
        <f t="shared" si="23"/>
        <v>-37.623609165796893</v>
      </c>
    </row>
    <row r="151" spans="1:12" ht="15" customHeight="1">
      <c r="A151" s="5">
        <v>2300</v>
      </c>
      <c r="B151" s="10" t="s">
        <v>34</v>
      </c>
      <c r="C151" s="6">
        <v>1043</v>
      </c>
      <c r="D151" s="6">
        <v>33</v>
      </c>
      <c r="E151" s="22">
        <v>3.2</v>
      </c>
      <c r="F151" s="27">
        <f t="shared" si="24"/>
        <v>3.1639501438159154</v>
      </c>
      <c r="G151" s="27">
        <f t="shared" si="22"/>
        <v>125.35425581772901</v>
      </c>
      <c r="H151" s="27">
        <f t="shared" si="25"/>
        <v>4.8311437755056588</v>
      </c>
      <c r="I151" s="27">
        <f t="shared" si="26"/>
        <v>104.90695414916749</v>
      </c>
      <c r="J151" s="35">
        <v>77.375187760874937</v>
      </c>
      <c r="K151" s="61">
        <f t="shared" si="23"/>
        <v>-27.531766388292553</v>
      </c>
    </row>
    <row r="152" spans="1:12" ht="15" customHeight="1">
      <c r="A152" s="5">
        <v>2301</v>
      </c>
      <c r="B152" s="10" t="s">
        <v>35</v>
      </c>
      <c r="C152" s="6">
        <v>1083</v>
      </c>
      <c r="D152" s="6">
        <v>11</v>
      </c>
      <c r="E152" s="22">
        <v>1</v>
      </c>
      <c r="F152" s="27">
        <f t="shared" si="24"/>
        <v>1.0156971375807942</v>
      </c>
      <c r="G152" s="27">
        <f t="shared" si="22"/>
        <v>40.241455468726187</v>
      </c>
      <c r="H152" s="27">
        <f t="shared" si="25"/>
        <v>3.6948976948373309</v>
      </c>
      <c r="I152" s="27">
        <f t="shared" si="26"/>
        <v>80.233684003244903</v>
      </c>
      <c r="J152" s="35">
        <v>95.476459917273189</v>
      </c>
      <c r="K152" s="60">
        <f t="shared" si="23"/>
        <v>15.242775914028286</v>
      </c>
    </row>
    <row r="153" spans="1:12" s="2" customFormat="1" ht="15" customHeight="1">
      <c r="A153" s="5">
        <v>2302</v>
      </c>
      <c r="B153" s="10" t="s">
        <v>36</v>
      </c>
      <c r="C153" s="6">
        <v>1908</v>
      </c>
      <c r="D153" s="6">
        <v>16</v>
      </c>
      <c r="E153" s="22">
        <v>0.8</v>
      </c>
      <c r="F153" s="27">
        <f t="shared" si="24"/>
        <v>0.83857442348008393</v>
      </c>
      <c r="G153" s="27">
        <f t="shared" si="22"/>
        <v>33.223934646564103</v>
      </c>
      <c r="H153" s="27">
        <f t="shared" si="25"/>
        <v>3.5032705392715004</v>
      </c>
      <c r="I153" s="27">
        <f t="shared" si="26"/>
        <v>76.072553190992082</v>
      </c>
      <c r="J153" s="35">
        <v>90.421618510795909</v>
      </c>
      <c r="K153" s="60">
        <f t="shared" si="23"/>
        <v>14.349065319803827</v>
      </c>
      <c r="L153" s="3"/>
    </row>
    <row r="154" spans="1:12" ht="15" customHeight="1">
      <c r="A154" s="5">
        <v>2303</v>
      </c>
      <c r="B154" s="10" t="s">
        <v>37</v>
      </c>
      <c r="C154" s="6">
        <v>955</v>
      </c>
      <c r="D154" s="6">
        <v>16</v>
      </c>
      <c r="E154" s="22">
        <v>1.7</v>
      </c>
      <c r="F154" s="27">
        <f t="shared" si="24"/>
        <v>1.6753926701570683</v>
      </c>
      <c r="G154" s="27">
        <f t="shared" si="22"/>
        <v>66.378290372402418</v>
      </c>
      <c r="H154" s="27">
        <f t="shared" si="25"/>
        <v>4.1953700507990019</v>
      </c>
      <c r="I154" s="27">
        <f t="shared" si="26"/>
        <v>91.101303130208592</v>
      </c>
      <c r="J154" s="35">
        <v>93.792737941884866</v>
      </c>
      <c r="K154" s="60">
        <f t="shared" si="23"/>
        <v>2.6914348116762739</v>
      </c>
    </row>
    <row r="155" spans="1:12" ht="15" customHeight="1">
      <c r="A155" s="5">
        <v>2304</v>
      </c>
      <c r="B155" s="10" t="s">
        <v>38</v>
      </c>
      <c r="C155" s="6">
        <v>1281</v>
      </c>
      <c r="D155" s="6">
        <v>29</v>
      </c>
      <c r="E155" s="22">
        <v>2.2999999999999998</v>
      </c>
      <c r="F155" s="27">
        <f t="shared" si="24"/>
        <v>2.2638563622170182</v>
      </c>
      <c r="G155" s="27">
        <f t="shared" si="22"/>
        <v>89.692952374301569</v>
      </c>
      <c r="H155" s="27">
        <f t="shared" si="25"/>
        <v>4.4963921971296905</v>
      </c>
      <c r="I155" s="27">
        <f t="shared" si="26"/>
        <v>97.637915984313153</v>
      </c>
      <c r="J155" s="35">
        <v>84.057587624288999</v>
      </c>
      <c r="K155" s="61">
        <f t="shared" si="23"/>
        <v>-13.580328360024154</v>
      </c>
    </row>
    <row r="156" spans="1:12" ht="15" customHeight="1">
      <c r="A156" s="5">
        <v>2305</v>
      </c>
      <c r="B156" s="10" t="s">
        <v>161</v>
      </c>
      <c r="C156" s="6">
        <v>4006</v>
      </c>
      <c r="D156" s="6">
        <v>107</v>
      </c>
      <c r="E156" s="22">
        <v>2.7</v>
      </c>
      <c r="F156" s="27">
        <f t="shared" si="24"/>
        <v>2.6709935097353967</v>
      </c>
      <c r="G156" s="27">
        <f t="shared" si="22"/>
        <v>105.8235397170485</v>
      </c>
      <c r="H156" s="27">
        <f t="shared" si="25"/>
        <v>4.6617729872760938</v>
      </c>
      <c r="I156" s="27">
        <f t="shared" si="26"/>
        <v>101.22911421298228</v>
      </c>
      <c r="J156" s="35">
        <v>108.74492814818539</v>
      </c>
      <c r="K156" s="60">
        <f t="shared" si="23"/>
        <v>7.5158139352031128</v>
      </c>
    </row>
    <row r="157" spans="1:12" ht="15" customHeight="1">
      <c r="A157" s="5">
        <v>2306</v>
      </c>
      <c r="B157" s="10" t="s">
        <v>39</v>
      </c>
      <c r="C157" s="6">
        <v>3147</v>
      </c>
      <c r="D157" s="6">
        <v>54</v>
      </c>
      <c r="E157" s="22">
        <v>1.7</v>
      </c>
      <c r="F157" s="27">
        <f t="shared" si="24"/>
        <v>1.7159199237368923</v>
      </c>
      <c r="G157" s="27">
        <f t="shared" si="22"/>
        <v>67.983961600428827</v>
      </c>
      <c r="H157" s="27">
        <f t="shared" si="25"/>
        <v>4.2192718185398181</v>
      </c>
      <c r="I157" s="27">
        <f t="shared" si="26"/>
        <v>91.620323422087068</v>
      </c>
      <c r="J157" s="35">
        <v>113.1524492850093</v>
      </c>
      <c r="K157" s="60">
        <f t="shared" si="23"/>
        <v>21.532125862922229</v>
      </c>
    </row>
    <row r="158" spans="1:12" ht="15" customHeight="1">
      <c r="A158" s="5">
        <v>2307</v>
      </c>
      <c r="B158" s="10" t="s">
        <v>40</v>
      </c>
      <c r="C158" s="6">
        <v>1227</v>
      </c>
      <c r="D158" s="6">
        <v>33</v>
      </c>
      <c r="E158" s="22">
        <v>2.7</v>
      </c>
      <c r="F158" s="27">
        <f t="shared" si="24"/>
        <v>2.6894865525672369</v>
      </c>
      <c r="G158" s="27">
        <f t="shared" si="22"/>
        <v>106.55622560545343</v>
      </c>
      <c r="H158" s="27">
        <f t="shared" si="25"/>
        <v>4.6686727857955193</v>
      </c>
      <c r="I158" s="27">
        <f t="shared" si="26"/>
        <v>101.37894143414381</v>
      </c>
      <c r="J158" s="35">
        <v>111.33823028377404</v>
      </c>
      <c r="K158" s="60">
        <f t="shared" si="23"/>
        <v>9.9592888496302265</v>
      </c>
    </row>
    <row r="159" spans="1:12" s="2" customFormat="1" ht="15" customHeight="1">
      <c r="A159" s="5">
        <v>2308</v>
      </c>
      <c r="B159" s="10" t="s">
        <v>41</v>
      </c>
      <c r="C159" s="6">
        <v>2387</v>
      </c>
      <c r="D159" s="6">
        <v>15</v>
      </c>
      <c r="E159" s="22">
        <v>0.6</v>
      </c>
      <c r="F159" s="27">
        <f t="shared" si="24"/>
        <v>0.62840385421030587</v>
      </c>
      <c r="G159" s="27">
        <f t="shared" si="22"/>
        <v>24.897072936339146</v>
      </c>
      <c r="H159" s="27">
        <f t="shared" si="25"/>
        <v>3.2147502438033309</v>
      </c>
      <c r="I159" s="27">
        <f t="shared" si="26"/>
        <v>69.807414579045997</v>
      </c>
      <c r="J159" s="35">
        <v>95.47847433494394</v>
      </c>
      <c r="K159" s="60">
        <f t="shared" si="23"/>
        <v>25.671059755897943</v>
      </c>
      <c r="L159" s="3"/>
    </row>
    <row r="160" spans="1:12" ht="15" customHeight="1">
      <c r="A160" s="5">
        <v>2309</v>
      </c>
      <c r="B160" s="10" t="s">
        <v>42</v>
      </c>
      <c r="C160" s="6">
        <v>5380</v>
      </c>
      <c r="D160" s="6">
        <v>168</v>
      </c>
      <c r="E160" s="22">
        <v>3.2</v>
      </c>
      <c r="F160" s="27">
        <f t="shared" si="24"/>
        <v>3.1226765799256504</v>
      </c>
      <c r="G160" s="27">
        <f t="shared" si="22"/>
        <v>123.71901611696379</v>
      </c>
      <c r="H160" s="27">
        <f t="shared" si="25"/>
        <v>4.81801299528738</v>
      </c>
      <c r="I160" s="27">
        <f t="shared" si="26"/>
        <v>104.62182287957336</v>
      </c>
      <c r="J160" s="35">
        <v>114.7062573531167</v>
      </c>
      <c r="K160" s="60">
        <f t="shared" si="23"/>
        <v>10.08443447354334</v>
      </c>
    </row>
    <row r="161" spans="1:12" ht="15" customHeight="1">
      <c r="A161" s="5">
        <v>2310</v>
      </c>
      <c r="B161" s="10" t="s">
        <v>43</v>
      </c>
      <c r="C161" s="6">
        <v>417</v>
      </c>
      <c r="D161" s="6">
        <v>6</v>
      </c>
      <c r="E161" s="22">
        <v>1.5</v>
      </c>
      <c r="F161" s="27">
        <f t="shared" si="24"/>
        <v>1.4388489208633095</v>
      </c>
      <c r="G161" s="27">
        <f t="shared" si="22"/>
        <v>57.006535346802437</v>
      </c>
      <c r="H161" s="27">
        <f t="shared" si="25"/>
        <v>4.0431659164692046</v>
      </c>
      <c r="I161" s="27">
        <f t="shared" si="26"/>
        <v>87.796232347093977</v>
      </c>
      <c r="J161" s="35">
        <v>102.98326208229518</v>
      </c>
      <c r="K161" s="60">
        <f t="shared" si="23"/>
        <v>15.187029735201207</v>
      </c>
    </row>
    <row r="162" spans="1:12" ht="15" customHeight="1">
      <c r="A162" s="5">
        <v>2321</v>
      </c>
      <c r="B162" s="10" t="s">
        <v>113</v>
      </c>
      <c r="C162" s="6">
        <v>3172</v>
      </c>
      <c r="D162" s="6">
        <v>34</v>
      </c>
      <c r="E162" s="22">
        <v>1.1000000000000001</v>
      </c>
      <c r="F162" s="27">
        <f t="shared" si="24"/>
        <v>1.0718789407313998</v>
      </c>
      <c r="G162" s="27">
        <f t="shared" si="22"/>
        <v>42.467352781996894</v>
      </c>
      <c r="H162" s="27">
        <f t="shared" si="25"/>
        <v>3.7487356109013739</v>
      </c>
      <c r="I162" s="27">
        <f t="shared" si="26"/>
        <v>81.402759496434101</v>
      </c>
      <c r="J162" s="35">
        <v>110.52174999836578</v>
      </c>
      <c r="K162" s="60">
        <f t="shared" si="23"/>
        <v>29.118990501931677</v>
      </c>
    </row>
    <row r="163" spans="1:12" ht="15" customHeight="1">
      <c r="A163" s="5">
        <v>2323</v>
      </c>
      <c r="B163" s="10" t="s">
        <v>114</v>
      </c>
      <c r="C163" s="6">
        <v>1429</v>
      </c>
      <c r="D163" s="6">
        <v>33</v>
      </c>
      <c r="E163" s="22">
        <v>2.4</v>
      </c>
      <c r="F163" s="27">
        <f t="shared" si="24"/>
        <v>2.3093072078376489</v>
      </c>
      <c r="G163" s="27">
        <f t="shared" si="22"/>
        <v>91.493694064304677</v>
      </c>
      <c r="H163" s="27">
        <f t="shared" si="25"/>
        <v>4.516270052576564</v>
      </c>
      <c r="I163" s="27">
        <f t="shared" si="26"/>
        <v>98.069558130945538</v>
      </c>
      <c r="J163" s="35">
        <v>111.72518581661677</v>
      </c>
      <c r="K163" s="60">
        <f t="shared" si="23"/>
        <v>13.655627685671234</v>
      </c>
    </row>
    <row r="164" spans="1:12" ht="15" customHeight="1">
      <c r="A164" s="5">
        <v>2325</v>
      </c>
      <c r="B164" s="10" t="s">
        <v>128</v>
      </c>
      <c r="C164" s="6">
        <v>6275</v>
      </c>
      <c r="D164" s="6">
        <v>143</v>
      </c>
      <c r="E164" s="22">
        <v>2.2999999999999998</v>
      </c>
      <c r="F164" s="27">
        <f t="shared" si="24"/>
        <v>2.2788844621513942</v>
      </c>
      <c r="G164" s="27">
        <f t="shared" si="22"/>
        <v>90.28835881182404</v>
      </c>
      <c r="H164" s="27">
        <f t="shared" si="25"/>
        <v>4.5030085352998732</v>
      </c>
      <c r="I164" s="27">
        <f t="shared" si="26"/>
        <v>97.781587942198954</v>
      </c>
      <c r="J164" s="35">
        <v>93.130259547996715</v>
      </c>
      <c r="K164" s="61">
        <f t="shared" si="23"/>
        <v>-4.6513283942022383</v>
      </c>
    </row>
    <row r="165" spans="1:12" ht="15" customHeight="1">
      <c r="A165" s="5">
        <v>2328</v>
      </c>
      <c r="B165" s="10" t="s">
        <v>162</v>
      </c>
      <c r="C165" s="6">
        <v>829</v>
      </c>
      <c r="D165" s="6">
        <v>4</v>
      </c>
      <c r="E165" s="22">
        <v>0.5</v>
      </c>
      <c r="F165" s="27">
        <f t="shared" si="24"/>
        <v>0.48250904704463204</v>
      </c>
      <c r="G165" s="27">
        <f t="shared" si="22"/>
        <v>19.116787486623732</v>
      </c>
      <c r="H165" s="27">
        <f t="shared" si="25"/>
        <v>2.9505668750245464</v>
      </c>
      <c r="I165" s="27">
        <f t="shared" si="26"/>
        <v>64.0707456154841</v>
      </c>
      <c r="J165" s="35">
        <v>99.809257469184615</v>
      </c>
      <c r="K165" s="60">
        <f t="shared" si="23"/>
        <v>35.738511853700516</v>
      </c>
    </row>
    <row r="166" spans="1:12" ht="15" customHeight="1">
      <c r="A166" s="5">
        <v>2333</v>
      </c>
      <c r="B166" s="10" t="s">
        <v>115</v>
      </c>
      <c r="C166" s="6">
        <v>993</v>
      </c>
      <c r="D166" s="6">
        <v>12</v>
      </c>
      <c r="E166" s="22">
        <v>1.2</v>
      </c>
      <c r="F166" s="27">
        <f t="shared" si="24"/>
        <v>1.2084592145015105</v>
      </c>
      <c r="G166" s="27">
        <f t="shared" si="22"/>
        <v>47.878600684021372</v>
      </c>
      <c r="H166" s="27">
        <f t="shared" si="25"/>
        <v>3.8686686547827787</v>
      </c>
      <c r="I166" s="27">
        <f t="shared" si="26"/>
        <v>84.007072454211837</v>
      </c>
      <c r="J166" s="35">
        <v>97.880213353677362</v>
      </c>
      <c r="K166" s="60">
        <f t="shared" si="23"/>
        <v>13.873140899465525</v>
      </c>
    </row>
    <row r="167" spans="1:12" ht="15" customHeight="1">
      <c r="A167" s="5">
        <v>2335</v>
      </c>
      <c r="B167" s="10" t="s">
        <v>163</v>
      </c>
      <c r="C167" s="6">
        <v>1013</v>
      </c>
      <c r="D167" s="6">
        <v>7</v>
      </c>
      <c r="E167" s="22">
        <v>0.7</v>
      </c>
      <c r="F167" s="27">
        <f t="shared" si="24"/>
        <v>0.69101678183613036</v>
      </c>
      <c r="G167" s="27">
        <f t="shared" si="22"/>
        <v>27.377768456287644</v>
      </c>
      <c r="H167" s="27">
        <f t="shared" si="25"/>
        <v>3.3097313138465809</v>
      </c>
      <c r="I167" s="27">
        <f t="shared" si="26"/>
        <v>71.869902309298482</v>
      </c>
      <c r="J167" s="35">
        <v>88.639572334402089</v>
      </c>
      <c r="K167" s="60">
        <f t="shared" si="23"/>
        <v>16.769670025103608</v>
      </c>
    </row>
    <row r="168" spans="1:12" ht="15" customHeight="1">
      <c r="A168" s="5">
        <v>2336</v>
      </c>
      <c r="B168" s="10" t="s">
        <v>116</v>
      </c>
      <c r="C168" s="6">
        <v>1347</v>
      </c>
      <c r="D168" s="6">
        <v>18</v>
      </c>
      <c r="E168" s="22">
        <v>1.3</v>
      </c>
      <c r="F168" s="27">
        <f t="shared" si="24"/>
        <v>1.3363028953229399</v>
      </c>
      <c r="G168" s="27">
        <f t="shared" ref="G168:G170" si="27">F168/$F$172*100</f>
        <v>52.943708774201816</v>
      </c>
      <c r="H168" s="27">
        <f t="shared" si="25"/>
        <v>3.9692292505257516</v>
      </c>
      <c r="I168" s="27">
        <f t="shared" si="26"/>
        <v>86.190718045615682</v>
      </c>
      <c r="J168" s="35">
        <v>73.084248525983739</v>
      </c>
      <c r="K168" s="61">
        <f t="shared" ref="K168:K170" si="28">J168-I168</f>
        <v>-13.106469519631943</v>
      </c>
    </row>
    <row r="169" spans="1:12" ht="15" customHeight="1">
      <c r="A169" s="12">
        <v>2337</v>
      </c>
      <c r="B169" s="11" t="s">
        <v>132</v>
      </c>
      <c r="C169" s="6">
        <v>1153</v>
      </c>
      <c r="D169" s="6">
        <v>14</v>
      </c>
      <c r="E169" s="22">
        <v>1.3</v>
      </c>
      <c r="F169" s="27">
        <f t="shared" si="24"/>
        <v>1.2142237640936688</v>
      </c>
      <c r="G169" s="27">
        <f t="shared" si="27"/>
        <v>48.106989499079596</v>
      </c>
      <c r="H169" s="27">
        <f t="shared" si="25"/>
        <v>3.8734274783861506</v>
      </c>
      <c r="I169" s="27">
        <f t="shared" ref="I169:I170" si="29">H169/$H$172*100</f>
        <v>84.110408995776623</v>
      </c>
      <c r="J169" s="35">
        <v>91.526977349913153</v>
      </c>
      <c r="K169" s="60">
        <f t="shared" si="28"/>
        <v>7.4165683541365297</v>
      </c>
    </row>
    <row r="170" spans="1:12" ht="15" customHeight="1">
      <c r="A170" s="12">
        <v>2338</v>
      </c>
      <c r="B170" s="12" t="s">
        <v>133</v>
      </c>
      <c r="C170" s="6">
        <v>1154</v>
      </c>
      <c r="D170" s="6">
        <v>13</v>
      </c>
      <c r="E170" s="22">
        <v>1.1000000000000001</v>
      </c>
      <c r="F170" s="27">
        <f t="shared" si="24"/>
        <v>1.1265164644714039</v>
      </c>
      <c r="G170" s="27">
        <f t="shared" si="27"/>
        <v>44.63206645219757</v>
      </c>
      <c r="H170" s="27">
        <f t="shared" si="25"/>
        <v>3.7984525794334427</v>
      </c>
      <c r="I170" s="27">
        <f t="shared" si="29"/>
        <v>82.482349750955862</v>
      </c>
      <c r="J170" s="35">
        <v>85.070679228902208</v>
      </c>
      <c r="K170" s="60">
        <f t="shared" si="28"/>
        <v>2.5883294779463455</v>
      </c>
    </row>
    <row r="171" spans="1:12" ht="15" customHeight="1">
      <c r="A171" s="13"/>
      <c r="B171" s="2"/>
      <c r="F171" s="27"/>
      <c r="G171" s="27"/>
      <c r="H171" s="27"/>
      <c r="I171" s="27"/>
      <c r="J171" s="35"/>
    </row>
    <row r="172" spans="1:12" s="2" customFormat="1" ht="15" customHeight="1">
      <c r="A172" s="9"/>
      <c r="B172" s="14" t="s">
        <v>141</v>
      </c>
      <c r="C172" s="4">
        <f>SUM(C8:C170)</f>
        <v>297622</v>
      </c>
      <c r="D172" s="4">
        <f t="shared" ref="D172" si="30">SUM(D8:D170)</f>
        <v>7512</v>
      </c>
      <c r="E172" s="25">
        <v>2.5</v>
      </c>
      <c r="F172" s="59">
        <f t="shared" ref="F172" si="31">D172/C172*100</f>
        <v>2.5240069618509384</v>
      </c>
      <c r="G172" s="27">
        <f t="shared" ref="G172" si="32">F172/$F$172*100</f>
        <v>100</v>
      </c>
      <c r="H172" s="27">
        <f t="shared" ref="H172" si="33">LN(G172)</f>
        <v>4.6051701859880918</v>
      </c>
      <c r="I172" s="27">
        <f t="shared" ref="I172" si="34">H172/$H$172*100</f>
        <v>100</v>
      </c>
      <c r="J172" s="35">
        <v>100</v>
      </c>
      <c r="L172" s="3"/>
    </row>
    <row r="173" spans="1:12" ht="15" customHeight="1">
      <c r="A173" s="9"/>
      <c r="B173" s="14"/>
    </row>
    <row r="174" spans="1:12" ht="15" customHeight="1">
      <c r="A174" s="9"/>
      <c r="B174" s="14"/>
    </row>
    <row r="175" spans="1:12" ht="15" customHeight="1">
      <c r="A175" s="9"/>
      <c r="B175" s="14"/>
    </row>
    <row r="176" spans="1:12" ht="15" customHeight="1">
      <c r="A176" s="5"/>
      <c r="B176" s="10"/>
      <c r="F176" s="31"/>
      <c r="G176" s="31"/>
      <c r="H176" s="31"/>
      <c r="I176" s="31"/>
      <c r="J176" s="31"/>
    </row>
    <row r="177" spans="1:10" ht="15" customHeight="1">
      <c r="A177" s="5"/>
      <c r="B177" s="10"/>
      <c r="F177" s="31"/>
      <c r="G177" s="31"/>
      <c r="H177" s="31"/>
      <c r="I177" s="31"/>
      <c r="J177" s="31"/>
    </row>
    <row r="178" spans="1:10" ht="15" customHeight="1">
      <c r="A178" s="5"/>
      <c r="B178" s="10"/>
      <c r="F178" s="31"/>
      <c r="G178" s="31"/>
      <c r="H178" s="31"/>
      <c r="I178" s="31"/>
      <c r="J178" s="31"/>
    </row>
    <row r="179" spans="1:10" ht="15" customHeight="1">
      <c r="A179" s="5"/>
      <c r="B179" s="10"/>
      <c r="F179" s="31"/>
      <c r="G179" s="31"/>
      <c r="H179" s="31"/>
      <c r="I179" s="31"/>
      <c r="J179" s="31"/>
    </row>
    <row r="180" spans="1:10" ht="15" customHeight="1">
      <c r="A180" s="5"/>
      <c r="B180" s="10"/>
      <c r="F180" s="31"/>
      <c r="G180" s="31"/>
      <c r="H180" s="31"/>
      <c r="I180" s="31"/>
      <c r="J180" s="31"/>
    </row>
    <row r="181" spans="1:10" ht="15" customHeight="1">
      <c r="A181" s="5"/>
      <c r="B181" s="10"/>
      <c r="F181" s="31"/>
      <c r="G181" s="31"/>
      <c r="H181" s="31"/>
      <c r="I181" s="31"/>
      <c r="J181" s="31"/>
    </row>
    <row r="182" spans="1:10" ht="15" customHeight="1">
      <c r="F182" s="31"/>
      <c r="G182" s="31"/>
      <c r="H182" s="31"/>
      <c r="I182" s="31"/>
      <c r="J182" s="31"/>
    </row>
    <row r="183" spans="1:10" ht="15" customHeight="1">
      <c r="F183" s="31"/>
      <c r="G183" s="31"/>
      <c r="H183" s="31"/>
      <c r="I183" s="31"/>
      <c r="J183" s="31"/>
    </row>
    <row r="184" spans="1:10" ht="15" customHeight="1">
      <c r="F184" s="31"/>
      <c r="G184" s="31"/>
      <c r="H184" s="31"/>
      <c r="I184" s="31"/>
      <c r="J184" s="31"/>
    </row>
    <row r="185" spans="1:10" ht="15" customHeight="1">
      <c r="F185" s="31"/>
      <c r="G185" s="31"/>
      <c r="H185" s="31"/>
      <c r="I185" s="31"/>
      <c r="J185" s="31"/>
    </row>
    <row r="186" spans="1:10" ht="15" customHeight="1">
      <c r="F186" s="31"/>
      <c r="G186" s="31"/>
      <c r="H186" s="31"/>
      <c r="I186" s="31"/>
      <c r="J186" s="31"/>
    </row>
    <row r="187" spans="1:10" ht="15" customHeight="1">
      <c r="F187" s="31"/>
      <c r="G187" s="31"/>
      <c r="H187" s="31"/>
      <c r="I187" s="31"/>
      <c r="J187" s="31"/>
    </row>
    <row r="188" spans="1:10" ht="15" customHeight="1">
      <c r="F188" s="31"/>
      <c r="G188" s="31"/>
      <c r="H188" s="31"/>
      <c r="I188" s="31"/>
      <c r="J188" s="31"/>
    </row>
    <row r="189" spans="1:10" ht="15" customHeight="1">
      <c r="F189" s="31"/>
      <c r="G189" s="31"/>
      <c r="H189" s="31"/>
      <c r="I189" s="31"/>
      <c r="J189" s="31"/>
    </row>
    <row r="190" spans="1:10" ht="15" customHeight="1">
      <c r="F190" s="31"/>
      <c r="G190" s="31"/>
      <c r="H190" s="31"/>
      <c r="I190" s="31"/>
      <c r="J190" s="31"/>
    </row>
    <row r="191" spans="1:10" ht="15" customHeight="1">
      <c r="F191" s="31"/>
      <c r="G191" s="31"/>
      <c r="H191" s="31"/>
      <c r="I191" s="31"/>
      <c r="J191" s="31"/>
    </row>
    <row r="192" spans="1:10" ht="15" customHeight="1">
      <c r="F192" s="31"/>
      <c r="G192" s="31"/>
      <c r="H192" s="31"/>
      <c r="I192" s="31"/>
      <c r="J192" s="31"/>
    </row>
    <row r="193" spans="6:10" ht="15" customHeight="1">
      <c r="F193" s="31"/>
      <c r="G193" s="31"/>
      <c r="H193" s="31"/>
      <c r="I193" s="31"/>
      <c r="J193" s="31"/>
    </row>
    <row r="194" spans="6:10" ht="15" customHeight="1">
      <c r="F194" s="31"/>
      <c r="G194" s="31"/>
      <c r="H194" s="31"/>
      <c r="I194" s="31"/>
      <c r="J194" s="31"/>
    </row>
    <row r="195" spans="6:10" ht="15" customHeight="1">
      <c r="F195" s="31"/>
      <c r="G195" s="31"/>
      <c r="H195" s="31"/>
      <c r="I195" s="31"/>
      <c r="J195" s="31"/>
    </row>
    <row r="196" spans="6:10" ht="15" customHeight="1">
      <c r="F196" s="31"/>
      <c r="G196" s="31"/>
      <c r="H196" s="31"/>
      <c r="I196" s="31"/>
      <c r="J196" s="31"/>
    </row>
    <row r="197" spans="6:10" ht="15" customHeight="1">
      <c r="F197" s="31"/>
      <c r="G197" s="31"/>
      <c r="H197" s="31"/>
      <c r="I197" s="31"/>
      <c r="J197" s="31"/>
    </row>
    <row r="198" spans="6:10" ht="15" customHeight="1">
      <c r="F198" s="31"/>
      <c r="G198" s="31"/>
      <c r="H198" s="31"/>
      <c r="I198" s="31"/>
      <c r="J198" s="31"/>
    </row>
    <row r="199" spans="6:10" ht="15" customHeight="1">
      <c r="F199" s="31"/>
      <c r="G199" s="31"/>
      <c r="H199" s="31"/>
      <c r="I199" s="31"/>
      <c r="J199" s="31"/>
    </row>
    <row r="200" spans="6:10" ht="15" customHeight="1">
      <c r="F200" s="31"/>
      <c r="G200" s="31"/>
      <c r="H200" s="31"/>
      <c r="I200" s="31"/>
      <c r="J200" s="31"/>
    </row>
    <row r="201" spans="6:10" ht="15" customHeight="1">
      <c r="F201" s="31"/>
      <c r="G201" s="31"/>
      <c r="H201" s="31"/>
      <c r="I201" s="31"/>
      <c r="J201" s="31"/>
    </row>
    <row r="202" spans="6:10" ht="15" customHeight="1">
      <c r="F202" s="31"/>
      <c r="G202" s="31"/>
      <c r="H202" s="31"/>
      <c r="I202" s="31"/>
      <c r="J202" s="31"/>
    </row>
    <row r="203" spans="6:10" ht="15" customHeight="1">
      <c r="F203" s="31"/>
      <c r="G203" s="31"/>
      <c r="H203" s="31"/>
      <c r="I203" s="31"/>
      <c r="J203" s="31"/>
    </row>
    <row r="204" spans="6:10" ht="15" customHeight="1">
      <c r="F204" s="31"/>
      <c r="G204" s="31"/>
      <c r="H204" s="31"/>
      <c r="I204" s="31"/>
      <c r="J204" s="31"/>
    </row>
    <row r="205" spans="6:10" ht="15" customHeight="1">
      <c r="F205" s="31"/>
      <c r="G205" s="31"/>
      <c r="H205" s="31"/>
      <c r="I205" s="31"/>
      <c r="J205" s="31"/>
    </row>
    <row r="206" spans="6:10" ht="15" customHeight="1">
      <c r="F206" s="31"/>
      <c r="G206" s="31"/>
      <c r="H206" s="31"/>
      <c r="I206" s="31"/>
      <c r="J206" s="31"/>
    </row>
    <row r="207" spans="6:10" ht="15" customHeight="1">
      <c r="F207" s="31"/>
      <c r="G207" s="31"/>
      <c r="H207" s="31"/>
      <c r="I207" s="31"/>
      <c r="J207" s="31"/>
    </row>
    <row r="208" spans="6:10" ht="15" customHeight="1">
      <c r="F208" s="31"/>
      <c r="G208" s="31"/>
      <c r="H208" s="31"/>
      <c r="I208" s="31"/>
      <c r="J208" s="31"/>
    </row>
    <row r="209" spans="6:10" ht="15" customHeight="1">
      <c r="F209" s="31"/>
      <c r="G209" s="31"/>
      <c r="H209" s="31"/>
      <c r="I209" s="31"/>
      <c r="J209" s="31"/>
    </row>
    <row r="210" spans="6:10" ht="15" customHeight="1">
      <c r="F210" s="31"/>
      <c r="G210" s="31"/>
      <c r="H210" s="31"/>
      <c r="I210" s="31"/>
      <c r="J210" s="31"/>
    </row>
    <row r="211" spans="6:10" ht="15" customHeight="1">
      <c r="F211" s="31"/>
      <c r="G211" s="31"/>
      <c r="H211" s="31"/>
      <c r="I211" s="31"/>
      <c r="J211" s="31"/>
    </row>
    <row r="212" spans="6:10" ht="15" customHeight="1">
      <c r="F212" s="31"/>
      <c r="G212" s="31"/>
      <c r="H212" s="31"/>
      <c r="I212" s="31"/>
      <c r="J212" s="31"/>
    </row>
    <row r="213" spans="6:10" ht="15" customHeight="1">
      <c r="F213" s="31"/>
      <c r="G213" s="31"/>
      <c r="H213" s="31"/>
      <c r="I213" s="31"/>
      <c r="J213" s="31"/>
    </row>
    <row r="214" spans="6:10" ht="15" customHeight="1">
      <c r="F214" s="31"/>
      <c r="G214" s="31"/>
      <c r="H214" s="31"/>
      <c r="I214" s="31"/>
      <c r="J214" s="31"/>
    </row>
    <row r="215" spans="6:10" ht="15" customHeight="1">
      <c r="F215" s="31"/>
      <c r="G215" s="31"/>
      <c r="H215" s="31"/>
      <c r="I215" s="31"/>
      <c r="J215" s="31"/>
    </row>
    <row r="216" spans="6:10" ht="15" customHeight="1">
      <c r="F216" s="31"/>
      <c r="G216" s="31"/>
      <c r="H216" s="31"/>
      <c r="I216" s="31"/>
      <c r="J216" s="31"/>
    </row>
    <row r="217" spans="6:10" ht="15" customHeight="1">
      <c r="F217" s="31"/>
      <c r="G217" s="31"/>
      <c r="H217" s="31"/>
      <c r="I217" s="31"/>
      <c r="J217" s="31"/>
    </row>
    <row r="218" spans="6:10" ht="15" customHeight="1">
      <c r="F218" s="31"/>
      <c r="G218" s="31"/>
      <c r="H218" s="31"/>
      <c r="I218" s="31"/>
      <c r="J218" s="31"/>
    </row>
    <row r="219" spans="6:10" ht="15" customHeight="1">
      <c r="F219" s="31"/>
      <c r="G219" s="31"/>
      <c r="H219" s="31"/>
      <c r="I219" s="31"/>
      <c r="J219" s="31"/>
    </row>
    <row r="220" spans="6:10" ht="15" customHeight="1">
      <c r="F220" s="31"/>
      <c r="G220" s="31"/>
      <c r="H220" s="31"/>
      <c r="I220" s="31"/>
      <c r="J220" s="31"/>
    </row>
    <row r="221" spans="6:10" ht="15" customHeight="1">
      <c r="F221" s="31"/>
      <c r="G221" s="31"/>
      <c r="H221" s="31"/>
      <c r="I221" s="31"/>
      <c r="J221" s="31"/>
    </row>
    <row r="222" spans="6:10" ht="15" customHeight="1">
      <c r="F222" s="31"/>
      <c r="G222" s="31"/>
      <c r="H222" s="31"/>
      <c r="I222" s="31"/>
      <c r="J222" s="31"/>
    </row>
    <row r="223" spans="6:10" ht="15" customHeight="1">
      <c r="F223" s="31"/>
      <c r="G223" s="31"/>
      <c r="H223" s="31"/>
      <c r="I223" s="31"/>
      <c r="J223" s="31"/>
    </row>
    <row r="224" spans="6:10" ht="15" customHeight="1">
      <c r="F224" s="31"/>
      <c r="G224" s="31"/>
      <c r="H224" s="31"/>
      <c r="I224" s="31"/>
      <c r="J224" s="31"/>
    </row>
    <row r="225" spans="6:10" ht="15" customHeight="1">
      <c r="F225" s="31"/>
      <c r="G225" s="31"/>
      <c r="H225" s="31"/>
      <c r="I225" s="31"/>
      <c r="J225" s="31"/>
    </row>
    <row r="226" spans="6:10" ht="15" customHeight="1">
      <c r="F226" s="31"/>
      <c r="G226" s="31"/>
      <c r="H226" s="31"/>
      <c r="I226" s="31"/>
      <c r="J226" s="31"/>
    </row>
    <row r="227" spans="6:10" ht="15" customHeight="1">
      <c r="F227" s="31"/>
      <c r="G227" s="31"/>
      <c r="H227" s="31"/>
      <c r="I227" s="31"/>
      <c r="J227" s="31"/>
    </row>
    <row r="228" spans="6:10" ht="15" customHeight="1">
      <c r="F228" s="31"/>
      <c r="G228" s="31"/>
      <c r="H228" s="31"/>
      <c r="I228" s="31"/>
      <c r="J228" s="31"/>
    </row>
    <row r="229" spans="6:10" ht="15" customHeight="1">
      <c r="F229" s="31"/>
      <c r="G229" s="31"/>
      <c r="H229" s="31"/>
      <c r="I229" s="31"/>
      <c r="J229" s="31"/>
    </row>
    <row r="230" spans="6:10" ht="15" customHeight="1">
      <c r="F230" s="31"/>
      <c r="G230" s="31"/>
      <c r="H230" s="31"/>
      <c r="I230" s="31"/>
      <c r="J230" s="31"/>
    </row>
    <row r="231" spans="6:10" ht="15" customHeight="1">
      <c r="F231" s="31"/>
      <c r="G231" s="31"/>
      <c r="H231" s="31"/>
      <c r="I231" s="31"/>
      <c r="J231" s="31"/>
    </row>
    <row r="232" spans="6:10" ht="15" customHeight="1">
      <c r="F232" s="31"/>
      <c r="G232" s="31"/>
      <c r="H232" s="31"/>
      <c r="I232" s="31"/>
      <c r="J232" s="31"/>
    </row>
    <row r="233" spans="6:10" ht="15" customHeight="1">
      <c r="F233" s="31"/>
      <c r="G233" s="31"/>
      <c r="H233" s="31"/>
      <c r="I233" s="31"/>
      <c r="J233" s="31"/>
    </row>
    <row r="234" spans="6:10" ht="15" customHeight="1">
      <c r="F234" s="31"/>
      <c r="G234" s="31"/>
      <c r="H234" s="31"/>
      <c r="I234" s="31"/>
      <c r="J234" s="31"/>
    </row>
    <row r="235" spans="6:10" ht="15" customHeight="1">
      <c r="F235" s="31"/>
      <c r="G235" s="31"/>
      <c r="H235" s="31"/>
      <c r="I235" s="31"/>
      <c r="J235" s="31"/>
    </row>
    <row r="236" spans="6:10" ht="15" customHeight="1">
      <c r="F236" s="31"/>
      <c r="G236" s="31"/>
      <c r="H236" s="31"/>
      <c r="I236" s="31"/>
      <c r="J236" s="31"/>
    </row>
    <row r="237" spans="6:10" ht="15" customHeight="1">
      <c r="F237" s="31"/>
      <c r="G237" s="31"/>
      <c r="H237" s="31"/>
      <c r="I237" s="31"/>
      <c r="J237" s="31"/>
    </row>
    <row r="238" spans="6:10" ht="15" customHeight="1">
      <c r="F238" s="31"/>
      <c r="G238" s="31"/>
      <c r="H238" s="31"/>
      <c r="I238" s="31"/>
      <c r="J238" s="31"/>
    </row>
    <row r="239" spans="6:10" ht="15" customHeight="1">
      <c r="F239" s="31"/>
      <c r="G239" s="31"/>
      <c r="H239" s="31"/>
      <c r="I239" s="31"/>
      <c r="J239" s="31"/>
    </row>
    <row r="240" spans="6:10" ht="15" customHeight="1">
      <c r="F240" s="31"/>
      <c r="G240" s="31"/>
      <c r="H240" s="31"/>
      <c r="I240" s="31"/>
      <c r="J240" s="31"/>
    </row>
    <row r="241" spans="6:10" ht="15" customHeight="1">
      <c r="F241" s="31"/>
      <c r="G241" s="31"/>
      <c r="H241" s="31"/>
      <c r="I241" s="31"/>
      <c r="J241" s="31"/>
    </row>
    <row r="242" spans="6:10" ht="15" customHeight="1">
      <c r="F242" s="31"/>
      <c r="G242" s="31"/>
      <c r="H242" s="31"/>
      <c r="I242" s="31"/>
      <c r="J242" s="31"/>
    </row>
    <row r="243" spans="6:10" ht="15" customHeight="1">
      <c r="F243" s="31"/>
      <c r="G243" s="31"/>
      <c r="H243" s="31"/>
      <c r="I243" s="31"/>
      <c r="J243" s="31"/>
    </row>
    <row r="244" spans="6:10" ht="15" customHeight="1">
      <c r="F244" s="31"/>
      <c r="G244" s="31"/>
      <c r="H244" s="31"/>
      <c r="I244" s="31"/>
      <c r="J244" s="31"/>
    </row>
    <row r="245" spans="6:10" ht="15" customHeight="1">
      <c r="F245" s="31"/>
      <c r="G245" s="31"/>
      <c r="H245" s="31"/>
      <c r="I245" s="31"/>
      <c r="J245" s="31"/>
    </row>
    <row r="246" spans="6:10" ht="15" customHeight="1">
      <c r="F246" s="31"/>
      <c r="G246" s="31"/>
      <c r="H246" s="31"/>
      <c r="I246" s="31"/>
      <c r="J246" s="31"/>
    </row>
    <row r="247" spans="6:10" ht="15" customHeight="1">
      <c r="F247" s="31"/>
      <c r="G247" s="31"/>
      <c r="H247" s="31"/>
      <c r="I247" s="31"/>
      <c r="J247" s="31"/>
    </row>
    <row r="248" spans="6:10" ht="15" customHeight="1">
      <c r="F248" s="31"/>
      <c r="G248" s="31"/>
      <c r="H248" s="31"/>
      <c r="I248" s="31"/>
      <c r="J248" s="31"/>
    </row>
    <row r="249" spans="6:10" ht="15" customHeight="1">
      <c r="F249" s="31"/>
      <c r="G249" s="31"/>
      <c r="H249" s="31"/>
      <c r="I249" s="31"/>
      <c r="J249" s="31"/>
    </row>
    <row r="250" spans="6:10" ht="15" customHeight="1">
      <c r="F250" s="31"/>
      <c r="G250" s="31"/>
      <c r="H250" s="31"/>
      <c r="I250" s="31"/>
      <c r="J250" s="31"/>
    </row>
    <row r="251" spans="6:10" ht="15" customHeight="1">
      <c r="F251" s="31"/>
      <c r="G251" s="31"/>
      <c r="H251" s="31"/>
      <c r="I251" s="31"/>
      <c r="J251" s="31"/>
    </row>
    <row r="252" spans="6:10" ht="15" customHeight="1">
      <c r="F252" s="31"/>
      <c r="G252" s="31"/>
      <c r="H252" s="31"/>
      <c r="I252" s="31"/>
      <c r="J252" s="31"/>
    </row>
    <row r="253" spans="6:10" ht="15" customHeight="1">
      <c r="F253" s="31"/>
      <c r="G253" s="31"/>
      <c r="H253" s="31"/>
      <c r="I253" s="31"/>
      <c r="J253" s="31"/>
    </row>
    <row r="254" spans="6:10" ht="15" customHeight="1">
      <c r="F254" s="31"/>
      <c r="G254" s="31"/>
      <c r="H254" s="31"/>
      <c r="I254" s="31"/>
      <c r="J254" s="31"/>
    </row>
    <row r="255" spans="6:10" ht="15" customHeight="1">
      <c r="F255" s="31"/>
      <c r="G255" s="31"/>
      <c r="H255" s="31"/>
      <c r="I255" s="31"/>
      <c r="J255" s="31"/>
    </row>
    <row r="256" spans="6:10" ht="15" customHeight="1">
      <c r="F256" s="31"/>
      <c r="G256" s="31"/>
      <c r="H256" s="31"/>
      <c r="I256" s="31"/>
      <c r="J256" s="31"/>
    </row>
    <row r="257" spans="6:10" ht="15" customHeight="1">
      <c r="F257" s="31"/>
      <c r="G257" s="31"/>
      <c r="H257" s="31"/>
      <c r="I257" s="31"/>
      <c r="J257" s="31"/>
    </row>
    <row r="258" spans="6:10" ht="15" customHeight="1">
      <c r="F258" s="31"/>
      <c r="G258" s="31"/>
      <c r="H258" s="31"/>
      <c r="I258" s="31"/>
      <c r="J258" s="31"/>
    </row>
    <row r="259" spans="6:10" ht="15" customHeight="1">
      <c r="F259" s="31"/>
      <c r="G259" s="31"/>
      <c r="H259" s="31"/>
      <c r="I259" s="31"/>
      <c r="J259" s="31"/>
    </row>
    <row r="260" spans="6:10" ht="15" customHeight="1">
      <c r="F260" s="31"/>
      <c r="G260" s="31"/>
      <c r="H260" s="31"/>
      <c r="I260" s="31"/>
      <c r="J260" s="31"/>
    </row>
    <row r="261" spans="6:10" ht="15" customHeight="1">
      <c r="F261" s="31"/>
      <c r="G261" s="31"/>
      <c r="H261" s="31"/>
      <c r="I261" s="31"/>
      <c r="J261" s="31"/>
    </row>
    <row r="262" spans="6:10" ht="15" customHeight="1">
      <c r="F262" s="31"/>
      <c r="G262" s="31"/>
      <c r="H262" s="31"/>
      <c r="I262" s="31"/>
      <c r="J262" s="31"/>
    </row>
    <row r="263" spans="6:10" ht="15" customHeight="1">
      <c r="F263" s="31"/>
      <c r="G263" s="31"/>
      <c r="H263" s="31"/>
      <c r="I263" s="31"/>
      <c r="J263" s="31"/>
    </row>
    <row r="264" spans="6:10" ht="15" customHeight="1">
      <c r="F264" s="31"/>
      <c r="G264" s="31"/>
      <c r="H264" s="31"/>
      <c r="I264" s="31"/>
      <c r="J264" s="31"/>
    </row>
    <row r="265" spans="6:10" ht="15" customHeight="1">
      <c r="F265" s="31"/>
      <c r="G265" s="31"/>
      <c r="H265" s="31"/>
      <c r="I265" s="31"/>
      <c r="J265" s="31"/>
    </row>
    <row r="266" spans="6:10" ht="15" customHeight="1">
      <c r="F266" s="31"/>
      <c r="G266" s="31"/>
      <c r="H266" s="31"/>
      <c r="I266" s="31"/>
      <c r="J266" s="31"/>
    </row>
    <row r="267" spans="6:10" ht="15" customHeight="1">
      <c r="F267" s="31"/>
      <c r="G267" s="31"/>
      <c r="H267" s="31"/>
      <c r="I267" s="31"/>
      <c r="J267" s="31"/>
    </row>
    <row r="268" spans="6:10" ht="15" customHeight="1">
      <c r="F268" s="31"/>
      <c r="G268" s="31"/>
      <c r="H268" s="31"/>
      <c r="I268" s="31"/>
      <c r="J268" s="31"/>
    </row>
    <row r="269" spans="6:10" ht="15" customHeight="1">
      <c r="F269" s="31"/>
      <c r="G269" s="31"/>
      <c r="H269" s="31"/>
      <c r="I269" s="31"/>
      <c r="J269" s="31"/>
    </row>
    <row r="270" spans="6:10" ht="15" customHeight="1">
      <c r="F270" s="31"/>
      <c r="G270" s="31"/>
      <c r="H270" s="31"/>
      <c r="I270" s="31"/>
      <c r="J270" s="31"/>
    </row>
    <row r="271" spans="6:10" ht="15" customHeight="1">
      <c r="F271" s="31"/>
      <c r="G271" s="31"/>
      <c r="H271" s="31"/>
      <c r="I271" s="31"/>
      <c r="J271" s="31"/>
    </row>
    <row r="272" spans="6:10" ht="15" customHeight="1">
      <c r="F272" s="31"/>
      <c r="G272" s="31"/>
      <c r="H272" s="31"/>
      <c r="I272" s="31"/>
      <c r="J272" s="31"/>
    </row>
    <row r="273" spans="6:10" ht="15" customHeight="1">
      <c r="F273" s="31"/>
      <c r="G273" s="31"/>
      <c r="H273" s="31"/>
      <c r="I273" s="31"/>
      <c r="J273" s="31"/>
    </row>
    <row r="274" spans="6:10" ht="15" customHeight="1">
      <c r="F274" s="31"/>
      <c r="G274" s="31"/>
      <c r="H274" s="31"/>
      <c r="I274" s="31"/>
      <c r="J274" s="31"/>
    </row>
    <row r="275" spans="6:10" ht="15" customHeight="1">
      <c r="F275" s="31"/>
      <c r="G275" s="31"/>
      <c r="H275" s="31"/>
      <c r="I275" s="31"/>
      <c r="J275" s="31"/>
    </row>
    <row r="276" spans="6:10" ht="15" customHeight="1">
      <c r="F276" s="31"/>
      <c r="G276" s="31"/>
      <c r="H276" s="31"/>
      <c r="I276" s="31"/>
      <c r="J276" s="31"/>
    </row>
    <row r="277" spans="6:10" ht="15" customHeight="1">
      <c r="F277" s="31"/>
      <c r="G277" s="31"/>
      <c r="H277" s="31"/>
      <c r="I277" s="31"/>
      <c r="J277" s="31"/>
    </row>
    <row r="278" spans="6:10" ht="15" customHeight="1">
      <c r="F278" s="31"/>
      <c r="G278" s="31"/>
      <c r="H278" s="31"/>
      <c r="I278" s="31"/>
      <c r="J278" s="31"/>
    </row>
    <row r="279" spans="6:10" ht="15" customHeight="1">
      <c r="F279" s="31"/>
      <c r="G279" s="31"/>
      <c r="H279" s="31"/>
      <c r="I279" s="31"/>
      <c r="J279" s="31"/>
    </row>
    <row r="280" spans="6:10" ht="15" customHeight="1">
      <c r="F280" s="31"/>
      <c r="G280" s="31"/>
      <c r="H280" s="31"/>
      <c r="I280" s="31"/>
      <c r="J280" s="31"/>
    </row>
    <row r="281" spans="6:10" ht="15" customHeight="1">
      <c r="F281" s="31"/>
      <c r="G281" s="31"/>
      <c r="H281" s="31"/>
      <c r="I281" s="31"/>
      <c r="J281" s="31"/>
    </row>
    <row r="282" spans="6:10" ht="15" customHeight="1">
      <c r="F282" s="31"/>
      <c r="G282" s="31"/>
      <c r="H282" s="31"/>
      <c r="I282" s="31"/>
      <c r="J282" s="31"/>
    </row>
    <row r="283" spans="6:10" ht="15" customHeight="1">
      <c r="F283" s="31"/>
      <c r="G283" s="31"/>
      <c r="H283" s="31"/>
      <c r="I283" s="31"/>
      <c r="J283" s="31"/>
    </row>
    <row r="284" spans="6:10" ht="15" customHeight="1">
      <c r="F284" s="31"/>
      <c r="G284" s="31"/>
      <c r="H284" s="31"/>
      <c r="I284" s="31"/>
      <c r="J284" s="31"/>
    </row>
    <row r="285" spans="6:10" ht="15" customHeight="1">
      <c r="F285" s="31"/>
      <c r="G285" s="31"/>
      <c r="H285" s="31"/>
      <c r="I285" s="31"/>
      <c r="J285" s="31"/>
    </row>
    <row r="286" spans="6:10" ht="15" customHeight="1">
      <c r="F286" s="31"/>
      <c r="G286" s="31"/>
      <c r="H286" s="31"/>
      <c r="I286" s="31"/>
      <c r="J286" s="31"/>
    </row>
    <row r="287" spans="6:10" ht="15" customHeight="1">
      <c r="F287" s="31"/>
      <c r="G287" s="31"/>
      <c r="H287" s="31"/>
      <c r="I287" s="31"/>
      <c r="J287" s="31"/>
    </row>
    <row r="288" spans="6:10" ht="15" customHeight="1">
      <c r="F288" s="31"/>
      <c r="G288" s="31"/>
      <c r="H288" s="31"/>
      <c r="I288" s="31"/>
      <c r="J288" s="31"/>
    </row>
    <row r="289" spans="6:10" ht="15" customHeight="1">
      <c r="F289" s="31"/>
      <c r="G289" s="31"/>
      <c r="H289" s="31"/>
      <c r="I289" s="31"/>
      <c r="J289" s="31"/>
    </row>
    <row r="290" spans="6:10" ht="15" customHeight="1">
      <c r="F290" s="31"/>
      <c r="G290" s="31"/>
      <c r="H290" s="31"/>
      <c r="I290" s="31"/>
      <c r="J290" s="31"/>
    </row>
    <row r="291" spans="6:10" ht="15" customHeight="1">
      <c r="F291" s="31"/>
      <c r="G291" s="31"/>
      <c r="H291" s="31"/>
      <c r="I291" s="31"/>
      <c r="J291" s="31"/>
    </row>
    <row r="292" spans="6:10" ht="15" customHeight="1">
      <c r="F292" s="31"/>
      <c r="G292" s="31"/>
      <c r="H292" s="31"/>
      <c r="I292" s="31"/>
      <c r="J292" s="31"/>
    </row>
    <row r="293" spans="6:10" ht="15" customHeight="1">
      <c r="F293" s="31"/>
      <c r="G293" s="31"/>
      <c r="H293" s="31"/>
      <c r="I293" s="31"/>
      <c r="J293" s="31"/>
    </row>
    <row r="294" spans="6:10" ht="15" customHeight="1">
      <c r="F294" s="31"/>
      <c r="G294" s="31"/>
      <c r="H294" s="31"/>
      <c r="I294" s="31"/>
      <c r="J294" s="31"/>
    </row>
    <row r="295" spans="6:10" ht="15" customHeight="1">
      <c r="F295" s="31"/>
      <c r="G295" s="31"/>
      <c r="H295" s="31"/>
      <c r="I295" s="31"/>
      <c r="J295" s="31"/>
    </row>
    <row r="296" spans="6:10" ht="15" customHeight="1">
      <c r="F296" s="31"/>
      <c r="G296" s="31"/>
      <c r="H296" s="31"/>
      <c r="I296" s="31"/>
      <c r="J296" s="31"/>
    </row>
    <row r="297" spans="6:10" ht="15" customHeight="1">
      <c r="F297" s="31"/>
      <c r="G297" s="31"/>
      <c r="H297" s="31"/>
      <c r="I297" s="31"/>
      <c r="J297" s="31"/>
    </row>
    <row r="298" spans="6:10" ht="15" customHeight="1">
      <c r="F298" s="31"/>
      <c r="G298" s="31"/>
      <c r="H298" s="31"/>
      <c r="I298" s="31"/>
      <c r="J298" s="31"/>
    </row>
    <row r="299" spans="6:10" ht="15" customHeight="1">
      <c r="F299" s="31"/>
      <c r="G299" s="31"/>
      <c r="H299" s="31"/>
      <c r="I299" s="31"/>
      <c r="J299" s="31"/>
    </row>
    <row r="300" spans="6:10" ht="15" customHeight="1">
      <c r="F300" s="31"/>
      <c r="G300" s="31"/>
      <c r="H300" s="31"/>
      <c r="I300" s="31"/>
      <c r="J300" s="31"/>
    </row>
    <row r="301" spans="6:10" ht="15" customHeight="1">
      <c r="F301" s="31"/>
      <c r="G301" s="31"/>
      <c r="H301" s="31"/>
      <c r="I301" s="31"/>
      <c r="J301" s="31"/>
    </row>
    <row r="302" spans="6:10" ht="15" customHeight="1">
      <c r="F302" s="31"/>
      <c r="G302" s="31"/>
      <c r="H302" s="31"/>
      <c r="I302" s="31"/>
      <c r="J302" s="31"/>
    </row>
    <row r="303" spans="6:10" ht="15" customHeight="1">
      <c r="F303" s="31"/>
      <c r="G303" s="31"/>
      <c r="H303" s="31"/>
      <c r="I303" s="31"/>
      <c r="J303" s="31"/>
    </row>
    <row r="304" spans="6:10" ht="15" customHeight="1">
      <c r="F304" s="31"/>
      <c r="G304" s="31"/>
      <c r="H304" s="31"/>
      <c r="I304" s="31"/>
      <c r="J304" s="31"/>
    </row>
    <row r="305" spans="6:10" ht="15" customHeight="1">
      <c r="F305" s="31"/>
      <c r="G305" s="31"/>
      <c r="H305" s="31"/>
      <c r="I305" s="31"/>
      <c r="J305" s="31"/>
    </row>
    <row r="306" spans="6:10" ht="15" customHeight="1">
      <c r="F306" s="31"/>
      <c r="G306" s="31"/>
      <c r="H306" s="31"/>
      <c r="I306" s="31"/>
      <c r="J306" s="31"/>
    </row>
    <row r="307" spans="6:10" ht="15" customHeight="1">
      <c r="F307" s="31"/>
      <c r="G307" s="31"/>
      <c r="H307" s="31"/>
      <c r="I307" s="31"/>
      <c r="J307" s="31"/>
    </row>
    <row r="308" spans="6:10" ht="15" customHeight="1">
      <c r="F308" s="31"/>
      <c r="G308" s="31"/>
      <c r="H308" s="31"/>
      <c r="I308" s="31"/>
      <c r="J308" s="31"/>
    </row>
    <row r="309" spans="6:10" ht="15" customHeight="1">
      <c r="F309" s="31"/>
      <c r="G309" s="31"/>
      <c r="H309" s="31"/>
      <c r="I309" s="31"/>
      <c r="J309" s="31"/>
    </row>
    <row r="310" spans="6:10" ht="15" customHeight="1">
      <c r="F310" s="31"/>
      <c r="G310" s="31"/>
      <c r="H310" s="31"/>
      <c r="I310" s="31"/>
      <c r="J310" s="31"/>
    </row>
    <row r="311" spans="6:10" ht="15" customHeight="1">
      <c r="F311" s="31"/>
      <c r="G311" s="31"/>
      <c r="H311" s="31"/>
      <c r="I311" s="31"/>
      <c r="J311" s="31"/>
    </row>
    <row r="312" spans="6:10" ht="15" customHeight="1">
      <c r="F312" s="31"/>
      <c r="G312" s="31"/>
      <c r="H312" s="31"/>
      <c r="I312" s="31"/>
      <c r="J312" s="31"/>
    </row>
    <row r="313" spans="6:10" ht="15" customHeight="1">
      <c r="F313" s="31"/>
      <c r="G313" s="31"/>
      <c r="H313" s="31"/>
      <c r="I313" s="31"/>
      <c r="J313" s="31"/>
    </row>
    <row r="314" spans="6:10" ht="15" customHeight="1">
      <c r="F314" s="31"/>
      <c r="G314" s="31"/>
      <c r="H314" s="31"/>
      <c r="I314" s="31"/>
      <c r="J314" s="31"/>
    </row>
    <row r="315" spans="6:10" ht="15" customHeight="1">
      <c r="F315" s="31"/>
      <c r="G315" s="31"/>
      <c r="H315" s="31"/>
      <c r="I315" s="31"/>
      <c r="J315" s="31"/>
    </row>
    <row r="316" spans="6:10" ht="15" customHeight="1">
      <c r="F316" s="31"/>
      <c r="G316" s="31"/>
      <c r="H316" s="31"/>
      <c r="I316" s="31"/>
      <c r="J316" s="31"/>
    </row>
    <row r="317" spans="6:10" ht="15" customHeight="1">
      <c r="F317" s="31"/>
      <c r="G317" s="31"/>
      <c r="H317" s="31"/>
      <c r="I317" s="31"/>
      <c r="J317" s="31"/>
    </row>
    <row r="318" spans="6:10" ht="15" customHeight="1">
      <c r="F318" s="31"/>
      <c r="G318" s="31"/>
      <c r="H318" s="31"/>
      <c r="I318" s="31"/>
      <c r="J318" s="31"/>
    </row>
    <row r="319" spans="6:10" ht="15" customHeight="1">
      <c r="F319" s="31"/>
      <c r="G319" s="31"/>
      <c r="H319" s="31"/>
      <c r="I319" s="31"/>
      <c r="J319" s="31"/>
    </row>
    <row r="320" spans="6:10" ht="15" customHeight="1">
      <c r="F320" s="31"/>
      <c r="G320" s="31"/>
      <c r="H320" s="31"/>
      <c r="I320" s="31"/>
      <c r="J320" s="31"/>
    </row>
    <row r="321" spans="6:10" ht="15" customHeight="1">
      <c r="F321" s="31"/>
      <c r="G321" s="31"/>
      <c r="H321" s="31"/>
      <c r="I321" s="31"/>
      <c r="J321" s="31"/>
    </row>
    <row r="322" spans="6:10" ht="15" customHeight="1">
      <c r="F322" s="31"/>
      <c r="G322" s="31"/>
      <c r="H322" s="31"/>
      <c r="I322" s="31"/>
      <c r="J322" s="31"/>
    </row>
    <row r="323" spans="6:10" ht="15" customHeight="1">
      <c r="F323" s="31"/>
      <c r="G323" s="31"/>
      <c r="H323" s="31"/>
      <c r="I323" s="31"/>
      <c r="J323" s="31"/>
    </row>
    <row r="324" spans="6:10" ht="15" customHeight="1">
      <c r="F324" s="31"/>
      <c r="G324" s="31"/>
      <c r="H324" s="31"/>
      <c r="I324" s="31"/>
      <c r="J324" s="31"/>
    </row>
    <row r="325" spans="6:10" ht="15" customHeight="1">
      <c r="F325" s="31"/>
      <c r="G325" s="31"/>
      <c r="H325" s="31"/>
      <c r="I325" s="31"/>
      <c r="J325" s="31"/>
    </row>
    <row r="326" spans="6:10" ht="15" customHeight="1">
      <c r="F326" s="31"/>
      <c r="G326" s="31"/>
      <c r="H326" s="31"/>
      <c r="I326" s="31"/>
      <c r="J326" s="31"/>
    </row>
    <row r="327" spans="6:10" ht="15" customHeight="1">
      <c r="F327" s="31"/>
      <c r="G327" s="31"/>
      <c r="H327" s="31"/>
      <c r="I327" s="31"/>
      <c r="J327" s="31"/>
    </row>
    <row r="328" spans="6:10" ht="15" customHeight="1">
      <c r="F328" s="31"/>
      <c r="G328" s="31"/>
      <c r="H328" s="31"/>
      <c r="I328" s="31"/>
      <c r="J328" s="31"/>
    </row>
    <row r="329" spans="6:10" ht="15" customHeight="1">
      <c r="F329" s="31"/>
      <c r="G329" s="31"/>
      <c r="H329" s="31"/>
      <c r="I329" s="31"/>
      <c r="J329" s="31"/>
    </row>
    <row r="330" spans="6:10" ht="15" customHeight="1">
      <c r="F330" s="31"/>
      <c r="G330" s="31"/>
      <c r="H330" s="31"/>
      <c r="I330" s="31"/>
      <c r="J330" s="31"/>
    </row>
    <row r="331" spans="6:10" ht="15" customHeight="1">
      <c r="F331" s="31"/>
      <c r="G331" s="31"/>
      <c r="H331" s="31"/>
      <c r="I331" s="31"/>
      <c r="J331" s="31"/>
    </row>
    <row r="332" spans="6:10" ht="15" customHeight="1">
      <c r="F332" s="31"/>
      <c r="G332" s="31"/>
      <c r="H332" s="31"/>
      <c r="I332" s="31"/>
      <c r="J332" s="31"/>
    </row>
    <row r="333" spans="6:10" ht="15" customHeight="1">
      <c r="F333" s="31"/>
      <c r="G333" s="31"/>
      <c r="H333" s="31"/>
      <c r="I333" s="31"/>
      <c r="J333" s="31"/>
    </row>
    <row r="334" spans="6:10" ht="15" customHeight="1">
      <c r="F334" s="31"/>
      <c r="G334" s="31"/>
      <c r="H334" s="31"/>
      <c r="I334" s="31"/>
      <c r="J334" s="31"/>
    </row>
    <row r="335" spans="6:10" ht="15" customHeight="1">
      <c r="F335" s="31"/>
      <c r="G335" s="31"/>
      <c r="H335" s="31"/>
      <c r="I335" s="31"/>
      <c r="J335" s="31"/>
    </row>
    <row r="336" spans="6:10" ht="15" customHeight="1">
      <c r="F336" s="31"/>
      <c r="G336" s="31"/>
      <c r="H336" s="31"/>
      <c r="I336" s="31"/>
      <c r="J336" s="31"/>
    </row>
    <row r="337" spans="6:10" ht="15" customHeight="1">
      <c r="F337" s="31"/>
      <c r="G337" s="31"/>
      <c r="H337" s="31"/>
      <c r="I337" s="31"/>
      <c r="J337" s="31"/>
    </row>
    <row r="338" spans="6:10" ht="15" customHeight="1">
      <c r="F338" s="31"/>
      <c r="G338" s="31"/>
      <c r="H338" s="31"/>
      <c r="I338" s="31"/>
      <c r="J338" s="31"/>
    </row>
    <row r="339" spans="6:10" ht="15" customHeight="1">
      <c r="F339" s="31"/>
      <c r="G339" s="31"/>
      <c r="H339" s="31"/>
      <c r="I339" s="31"/>
      <c r="J339" s="31"/>
    </row>
    <row r="340" spans="6:10" ht="15" customHeight="1">
      <c r="F340" s="31"/>
      <c r="G340" s="31"/>
      <c r="H340" s="31"/>
      <c r="I340" s="31"/>
      <c r="J340" s="31"/>
    </row>
    <row r="341" spans="6:10" ht="15" customHeight="1">
      <c r="F341" s="31"/>
      <c r="G341" s="31"/>
      <c r="H341" s="31"/>
      <c r="I341" s="31"/>
      <c r="J341" s="31"/>
    </row>
    <row r="342" spans="6:10" ht="15" customHeight="1">
      <c r="F342" s="31"/>
      <c r="G342" s="31"/>
      <c r="H342" s="31"/>
      <c r="I342" s="31"/>
      <c r="J342" s="31"/>
    </row>
    <row r="343" spans="6:10" ht="15" customHeight="1">
      <c r="F343" s="31"/>
      <c r="G343" s="31"/>
      <c r="H343" s="31"/>
      <c r="I343" s="31"/>
      <c r="J343" s="31"/>
    </row>
    <row r="344" spans="6:10" ht="15" customHeight="1">
      <c r="F344" s="31"/>
      <c r="G344" s="31"/>
      <c r="H344" s="31"/>
      <c r="I344" s="31"/>
      <c r="J344" s="31"/>
    </row>
    <row r="345" spans="6:10" ht="15" customHeight="1">
      <c r="F345" s="31"/>
      <c r="G345" s="31"/>
      <c r="H345" s="31"/>
      <c r="I345" s="31"/>
      <c r="J345" s="31"/>
    </row>
    <row r="346" spans="6:10" ht="15" customHeight="1">
      <c r="F346" s="31"/>
      <c r="G346" s="31"/>
      <c r="H346" s="31"/>
      <c r="I346" s="31"/>
      <c r="J346" s="31"/>
    </row>
    <row r="347" spans="6:10" ht="15" customHeight="1">
      <c r="F347" s="31"/>
      <c r="G347" s="31"/>
      <c r="H347" s="31"/>
      <c r="I347" s="31"/>
      <c r="J347" s="31"/>
    </row>
    <row r="348" spans="6:10" ht="15" customHeight="1">
      <c r="F348" s="31"/>
      <c r="G348" s="31"/>
      <c r="H348" s="31"/>
      <c r="I348" s="31"/>
      <c r="J348" s="31"/>
    </row>
    <row r="349" spans="6:10" ht="15" customHeight="1">
      <c r="F349" s="31"/>
      <c r="G349" s="31"/>
      <c r="H349" s="31"/>
      <c r="I349" s="31"/>
      <c r="J349" s="31"/>
    </row>
    <row r="350" spans="6:10" ht="15" customHeight="1">
      <c r="F350" s="31"/>
      <c r="G350" s="31"/>
      <c r="H350" s="31"/>
      <c r="I350" s="31"/>
      <c r="J350" s="31"/>
    </row>
    <row r="351" spans="6:10" ht="15" customHeight="1">
      <c r="F351" s="31"/>
      <c r="G351" s="31"/>
      <c r="H351" s="31"/>
      <c r="I351" s="31"/>
      <c r="J351" s="31"/>
    </row>
    <row r="352" spans="6:10" ht="15" customHeight="1">
      <c r="F352" s="31"/>
      <c r="G352" s="31"/>
      <c r="H352" s="31"/>
      <c r="I352" s="31"/>
      <c r="J352" s="31"/>
    </row>
    <row r="353" spans="6:10" ht="15" customHeight="1">
      <c r="F353" s="31"/>
      <c r="G353" s="31"/>
      <c r="H353" s="31"/>
      <c r="I353" s="31"/>
      <c r="J353" s="31"/>
    </row>
    <row r="354" spans="6:10" ht="15" customHeight="1">
      <c r="F354" s="31"/>
      <c r="G354" s="31"/>
      <c r="H354" s="31"/>
      <c r="I354" s="31"/>
      <c r="J354" s="31"/>
    </row>
    <row r="355" spans="6:10" ht="15" customHeight="1">
      <c r="F355" s="31"/>
      <c r="G355" s="31"/>
      <c r="H355" s="31"/>
      <c r="I355" s="31"/>
      <c r="J355" s="31"/>
    </row>
    <row r="356" spans="6:10" ht="15" customHeight="1">
      <c r="F356" s="31"/>
      <c r="G356" s="31"/>
      <c r="H356" s="31"/>
      <c r="I356" s="31"/>
      <c r="J356" s="31"/>
    </row>
    <row r="357" spans="6:10" ht="15" customHeight="1">
      <c r="F357" s="31"/>
      <c r="G357" s="31"/>
      <c r="H357" s="31"/>
      <c r="I357" s="31"/>
      <c r="J357" s="31"/>
    </row>
    <row r="358" spans="6:10" ht="15" customHeight="1">
      <c r="F358" s="31"/>
      <c r="G358" s="31"/>
      <c r="H358" s="31"/>
      <c r="I358" s="31"/>
      <c r="J358" s="31"/>
    </row>
    <row r="359" spans="6:10" ht="15" customHeight="1">
      <c r="F359" s="31"/>
      <c r="G359" s="31"/>
      <c r="H359" s="31"/>
      <c r="I359" s="31"/>
      <c r="J359" s="31"/>
    </row>
    <row r="360" spans="6:10" ht="15" customHeight="1">
      <c r="F360" s="31"/>
      <c r="G360" s="31"/>
      <c r="H360" s="31"/>
      <c r="I360" s="31"/>
      <c r="J360" s="31"/>
    </row>
    <row r="361" spans="6:10" ht="15" customHeight="1">
      <c r="F361" s="31"/>
      <c r="G361" s="31"/>
      <c r="H361" s="31"/>
      <c r="I361" s="31"/>
      <c r="J361" s="31"/>
    </row>
    <row r="362" spans="6:10" ht="15" customHeight="1">
      <c r="F362" s="31"/>
      <c r="G362" s="31"/>
      <c r="H362" s="31"/>
      <c r="I362" s="31"/>
      <c r="J362" s="31"/>
    </row>
    <row r="363" spans="6:10" ht="15" customHeight="1">
      <c r="F363" s="31"/>
      <c r="G363" s="31"/>
      <c r="H363" s="31"/>
      <c r="I363" s="31"/>
      <c r="J363" s="31"/>
    </row>
    <row r="364" spans="6:10" ht="15" customHeight="1">
      <c r="F364" s="31"/>
      <c r="G364" s="31"/>
      <c r="H364" s="31"/>
      <c r="I364" s="31"/>
      <c r="J364" s="31"/>
    </row>
    <row r="365" spans="6:10" ht="15" customHeight="1">
      <c r="F365" s="31"/>
      <c r="G365" s="31"/>
      <c r="H365" s="31"/>
      <c r="I365" s="31"/>
      <c r="J365" s="31"/>
    </row>
    <row r="366" spans="6:10" ht="15" customHeight="1">
      <c r="F366" s="31"/>
      <c r="G366" s="31"/>
      <c r="H366" s="31"/>
      <c r="I366" s="31"/>
      <c r="J366" s="31"/>
    </row>
    <row r="367" spans="6:10" ht="15" customHeight="1">
      <c r="F367" s="31"/>
      <c r="G367" s="31"/>
      <c r="H367" s="31"/>
      <c r="I367" s="31"/>
      <c r="J367" s="31"/>
    </row>
    <row r="368" spans="6:10" ht="15" customHeight="1">
      <c r="F368" s="31"/>
      <c r="G368" s="31"/>
      <c r="H368" s="31"/>
      <c r="I368" s="31"/>
      <c r="J368" s="31"/>
    </row>
    <row r="369" spans="6:10" ht="15" customHeight="1">
      <c r="F369" s="31"/>
      <c r="G369" s="31"/>
      <c r="H369" s="31"/>
      <c r="I369" s="31"/>
      <c r="J369" s="31"/>
    </row>
    <row r="370" spans="6:10" ht="15" customHeight="1">
      <c r="F370" s="31"/>
      <c r="G370" s="31"/>
      <c r="H370" s="31"/>
      <c r="I370" s="31"/>
      <c r="J370" s="31"/>
    </row>
    <row r="371" spans="6:10" ht="15" customHeight="1">
      <c r="F371" s="31"/>
      <c r="G371" s="31"/>
      <c r="H371" s="31"/>
      <c r="I371" s="31"/>
      <c r="J371" s="31"/>
    </row>
    <row r="372" spans="6:10" ht="15" customHeight="1">
      <c r="F372" s="31"/>
      <c r="G372" s="31"/>
      <c r="H372" s="31"/>
      <c r="I372" s="31"/>
      <c r="J372" s="31"/>
    </row>
    <row r="373" spans="6:10" ht="15" customHeight="1">
      <c r="F373" s="31"/>
      <c r="G373" s="31"/>
      <c r="H373" s="31"/>
      <c r="I373" s="31"/>
      <c r="J373" s="31"/>
    </row>
    <row r="374" spans="6:10" ht="15" customHeight="1">
      <c r="F374" s="31"/>
      <c r="G374" s="31"/>
      <c r="H374" s="31"/>
      <c r="I374" s="31"/>
      <c r="J374" s="31"/>
    </row>
    <row r="375" spans="6:10" ht="15" customHeight="1">
      <c r="F375" s="31"/>
      <c r="G375" s="31"/>
      <c r="H375" s="31"/>
      <c r="I375" s="31"/>
      <c r="J375" s="31"/>
    </row>
    <row r="376" spans="6:10" ht="15" customHeight="1">
      <c r="F376" s="31"/>
      <c r="G376" s="31"/>
      <c r="H376" s="31"/>
      <c r="I376" s="31"/>
      <c r="J376" s="31"/>
    </row>
    <row r="377" spans="6:10" ht="15" customHeight="1">
      <c r="F377" s="31"/>
      <c r="G377" s="31"/>
      <c r="H377" s="31"/>
      <c r="I377" s="31"/>
      <c r="J377" s="31"/>
    </row>
    <row r="378" spans="6:10" ht="15" customHeight="1">
      <c r="F378" s="31"/>
      <c r="G378" s="31"/>
      <c r="H378" s="31"/>
      <c r="I378" s="31"/>
      <c r="J378" s="31"/>
    </row>
    <row r="379" spans="6:10" ht="15" customHeight="1">
      <c r="F379" s="31"/>
      <c r="G379" s="31"/>
      <c r="H379" s="31"/>
      <c r="I379" s="31"/>
      <c r="J379" s="31"/>
    </row>
    <row r="380" spans="6:10" ht="15" customHeight="1">
      <c r="F380" s="31"/>
      <c r="G380" s="31"/>
      <c r="H380" s="31"/>
      <c r="I380" s="31"/>
      <c r="J380" s="31"/>
    </row>
    <row r="381" spans="6:10" ht="15" customHeight="1">
      <c r="F381" s="31"/>
      <c r="G381" s="31"/>
      <c r="H381" s="31"/>
      <c r="I381" s="31"/>
      <c r="J381" s="31"/>
    </row>
    <row r="382" spans="6:10" ht="15" customHeight="1">
      <c r="F382" s="31"/>
      <c r="G382" s="31"/>
      <c r="H382" s="31"/>
      <c r="I382" s="31"/>
      <c r="J382" s="31"/>
    </row>
    <row r="383" spans="6:10" ht="15" customHeight="1">
      <c r="F383" s="31"/>
      <c r="G383" s="31"/>
      <c r="H383" s="31"/>
      <c r="I383" s="31"/>
      <c r="J383" s="31"/>
    </row>
    <row r="384" spans="6:10" ht="15" customHeight="1">
      <c r="F384" s="31"/>
      <c r="G384" s="31"/>
      <c r="H384" s="31"/>
      <c r="I384" s="31"/>
      <c r="J384" s="31"/>
    </row>
    <row r="385" spans="6:10" ht="15" customHeight="1">
      <c r="F385" s="31"/>
      <c r="G385" s="31"/>
      <c r="H385" s="31"/>
      <c r="I385" s="31"/>
      <c r="J385" s="31"/>
    </row>
    <row r="386" spans="6:10" ht="15" customHeight="1">
      <c r="F386" s="31"/>
      <c r="G386" s="31"/>
      <c r="H386" s="31"/>
      <c r="I386" s="31"/>
      <c r="J386" s="31"/>
    </row>
    <row r="387" spans="6:10" ht="15" customHeight="1">
      <c r="F387" s="31"/>
      <c r="G387" s="31"/>
      <c r="H387" s="31"/>
      <c r="I387" s="31"/>
      <c r="J387" s="31"/>
    </row>
    <row r="388" spans="6:10" ht="15" customHeight="1">
      <c r="F388" s="31"/>
      <c r="G388" s="31"/>
      <c r="H388" s="31"/>
      <c r="I388" s="31"/>
      <c r="J388" s="31"/>
    </row>
    <row r="389" spans="6:10" ht="15" customHeight="1">
      <c r="F389" s="31"/>
      <c r="G389" s="31"/>
      <c r="H389" s="31"/>
      <c r="I389" s="31"/>
      <c r="J389" s="31"/>
    </row>
    <row r="390" spans="6:10" ht="15" customHeight="1">
      <c r="F390" s="31"/>
      <c r="G390" s="31"/>
      <c r="H390" s="31"/>
      <c r="I390" s="31"/>
      <c r="J390" s="31"/>
    </row>
    <row r="391" spans="6:10" ht="15" customHeight="1">
      <c r="F391" s="31"/>
      <c r="G391" s="31"/>
      <c r="H391" s="31"/>
      <c r="I391" s="31"/>
      <c r="J391" s="31"/>
    </row>
    <row r="392" spans="6:10" ht="15" customHeight="1">
      <c r="F392" s="31"/>
      <c r="G392" s="31"/>
      <c r="H392" s="31"/>
      <c r="I392" s="31"/>
      <c r="J392" s="31"/>
    </row>
    <row r="393" spans="6:10" ht="15" customHeight="1">
      <c r="F393" s="31"/>
      <c r="G393" s="31"/>
      <c r="H393" s="31"/>
      <c r="I393" s="31"/>
      <c r="J393" s="31"/>
    </row>
    <row r="394" spans="6:10" ht="15" customHeight="1">
      <c r="F394" s="31"/>
      <c r="G394" s="31"/>
      <c r="H394" s="31"/>
      <c r="I394" s="31"/>
      <c r="J394" s="31"/>
    </row>
    <row r="395" spans="6:10" ht="15" customHeight="1">
      <c r="F395" s="31"/>
      <c r="G395" s="31"/>
      <c r="H395" s="31"/>
      <c r="I395" s="31"/>
      <c r="J395" s="31"/>
    </row>
    <row r="396" spans="6:10" ht="15" customHeight="1">
      <c r="F396" s="31"/>
      <c r="G396" s="31"/>
      <c r="H396" s="31"/>
      <c r="I396" s="31"/>
      <c r="J396" s="31"/>
    </row>
    <row r="397" spans="6:10" ht="15" customHeight="1">
      <c r="F397" s="31"/>
      <c r="G397" s="31"/>
      <c r="H397" s="31"/>
      <c r="I397" s="31"/>
      <c r="J397" s="31"/>
    </row>
    <row r="398" spans="6:10" ht="15" customHeight="1">
      <c r="F398" s="31"/>
      <c r="G398" s="31"/>
      <c r="H398" s="31"/>
      <c r="I398" s="31"/>
      <c r="J398" s="31"/>
    </row>
    <row r="399" spans="6:10" ht="15" customHeight="1">
      <c r="F399" s="31"/>
      <c r="G399" s="31"/>
      <c r="H399" s="31"/>
      <c r="I399" s="31"/>
      <c r="J399" s="31"/>
    </row>
    <row r="400" spans="6:10" ht="15" customHeight="1">
      <c r="F400" s="31"/>
      <c r="G400" s="31"/>
      <c r="H400" s="31"/>
      <c r="I400" s="31"/>
      <c r="J400" s="31"/>
    </row>
    <row r="401" spans="6:10" ht="15" customHeight="1">
      <c r="F401" s="31"/>
      <c r="G401" s="31"/>
      <c r="H401" s="31"/>
      <c r="I401" s="31"/>
      <c r="J401" s="31"/>
    </row>
    <row r="402" spans="6:10" ht="15" customHeight="1">
      <c r="F402" s="31"/>
      <c r="G402" s="31"/>
      <c r="H402" s="31"/>
      <c r="I402" s="31"/>
      <c r="J402" s="31"/>
    </row>
    <row r="403" spans="6:10" ht="15" customHeight="1">
      <c r="F403" s="31"/>
      <c r="G403" s="31"/>
      <c r="H403" s="31"/>
      <c r="I403" s="31"/>
      <c r="J403" s="31"/>
    </row>
    <row r="404" spans="6:10" ht="15" customHeight="1">
      <c r="F404" s="31"/>
      <c r="G404" s="31"/>
      <c r="H404" s="31"/>
      <c r="I404" s="31"/>
      <c r="J404" s="31"/>
    </row>
    <row r="405" spans="6:10" ht="15" customHeight="1">
      <c r="F405" s="31"/>
      <c r="G405" s="31"/>
      <c r="H405" s="31"/>
      <c r="I405" s="31"/>
      <c r="J405" s="31"/>
    </row>
    <row r="406" spans="6:10" ht="15" customHeight="1">
      <c r="F406" s="31"/>
      <c r="G406" s="31"/>
      <c r="H406" s="31"/>
      <c r="I406" s="31"/>
      <c r="J406" s="31"/>
    </row>
    <row r="407" spans="6:10" ht="15" customHeight="1">
      <c r="F407" s="31"/>
      <c r="G407" s="31"/>
      <c r="H407" s="31"/>
      <c r="I407" s="31"/>
      <c r="J407" s="31"/>
    </row>
    <row r="408" spans="6:10" ht="15" customHeight="1">
      <c r="F408" s="31"/>
      <c r="G408" s="31"/>
      <c r="H408" s="31"/>
      <c r="I408" s="31"/>
      <c r="J408" s="31"/>
    </row>
    <row r="409" spans="6:10" ht="15" customHeight="1">
      <c r="F409" s="31"/>
      <c r="G409" s="31"/>
      <c r="H409" s="31"/>
      <c r="I409" s="31"/>
      <c r="J409" s="31"/>
    </row>
    <row r="410" spans="6:10" ht="15" customHeight="1">
      <c r="F410" s="31"/>
      <c r="G410" s="31"/>
      <c r="H410" s="31"/>
      <c r="I410" s="31"/>
      <c r="J410" s="31"/>
    </row>
    <row r="411" spans="6:10" ht="15" customHeight="1">
      <c r="F411" s="31"/>
      <c r="G411" s="31"/>
      <c r="H411" s="31"/>
      <c r="I411" s="31"/>
      <c r="J411" s="31"/>
    </row>
    <row r="412" spans="6:10" ht="15" customHeight="1">
      <c r="F412" s="31"/>
      <c r="G412" s="31"/>
      <c r="H412" s="31"/>
      <c r="I412" s="31"/>
      <c r="J412" s="31"/>
    </row>
    <row r="413" spans="6:10" ht="15" customHeight="1">
      <c r="F413" s="31"/>
      <c r="G413" s="31"/>
      <c r="H413" s="31"/>
      <c r="I413" s="31"/>
      <c r="J413" s="31"/>
    </row>
    <row r="414" spans="6:10" ht="15" customHeight="1">
      <c r="F414" s="31"/>
      <c r="G414" s="31"/>
      <c r="H414" s="31"/>
      <c r="I414" s="31"/>
      <c r="J414" s="31"/>
    </row>
    <row r="415" spans="6:10" ht="15" customHeight="1">
      <c r="F415" s="31"/>
      <c r="G415" s="31"/>
      <c r="H415" s="31"/>
      <c r="I415" s="31"/>
      <c r="J415" s="31"/>
    </row>
    <row r="416" spans="6:10" ht="15" customHeight="1">
      <c r="F416" s="31"/>
      <c r="G416" s="31"/>
      <c r="H416" s="31"/>
      <c r="I416" s="31"/>
      <c r="J416" s="31"/>
    </row>
    <row r="417" spans="6:10" ht="15" customHeight="1">
      <c r="F417" s="31"/>
      <c r="G417" s="31"/>
      <c r="H417" s="31"/>
      <c r="I417" s="31"/>
      <c r="J417" s="31"/>
    </row>
    <row r="418" spans="6:10" ht="15" customHeight="1">
      <c r="F418" s="31"/>
      <c r="G418" s="31"/>
      <c r="H418" s="31"/>
      <c r="I418" s="31"/>
      <c r="J418" s="31"/>
    </row>
    <row r="419" spans="6:10" ht="15" customHeight="1">
      <c r="F419" s="31"/>
      <c r="G419" s="31"/>
      <c r="H419" s="31"/>
      <c r="I419" s="31"/>
      <c r="J419" s="31"/>
    </row>
    <row r="420" spans="6:10" ht="15" customHeight="1">
      <c r="F420" s="31"/>
      <c r="G420" s="31"/>
      <c r="H420" s="31"/>
      <c r="I420" s="31"/>
      <c r="J420" s="31"/>
    </row>
    <row r="421" spans="6:10" ht="15" customHeight="1">
      <c r="F421" s="31"/>
      <c r="G421" s="31"/>
      <c r="H421" s="31"/>
      <c r="I421" s="31"/>
      <c r="J421" s="31"/>
    </row>
    <row r="422" spans="6:10" ht="15" customHeight="1">
      <c r="F422" s="31"/>
      <c r="G422" s="31"/>
      <c r="H422" s="31"/>
      <c r="I422" s="31"/>
      <c r="J422" s="31"/>
    </row>
    <row r="423" spans="6:10" ht="15" customHeight="1">
      <c r="F423" s="31"/>
      <c r="G423" s="31"/>
      <c r="H423" s="31"/>
      <c r="I423" s="31"/>
      <c r="J423" s="31"/>
    </row>
    <row r="424" spans="6:10" ht="15" customHeight="1">
      <c r="F424" s="31"/>
      <c r="G424" s="31"/>
      <c r="H424" s="31"/>
      <c r="I424" s="31"/>
      <c r="J424" s="31"/>
    </row>
    <row r="425" spans="6:10" ht="15" customHeight="1">
      <c r="F425" s="31"/>
      <c r="G425" s="31"/>
      <c r="H425" s="31"/>
      <c r="I425" s="31"/>
      <c r="J425" s="31"/>
    </row>
    <row r="426" spans="6:10" ht="15" customHeight="1">
      <c r="F426" s="31"/>
      <c r="G426" s="31"/>
      <c r="H426" s="31"/>
      <c r="I426" s="31"/>
      <c r="J426" s="31"/>
    </row>
    <row r="427" spans="6:10" ht="15" customHeight="1">
      <c r="F427" s="31"/>
      <c r="G427" s="31"/>
      <c r="H427" s="31"/>
      <c r="I427" s="31"/>
      <c r="J427" s="31"/>
    </row>
    <row r="428" spans="6:10" ht="15" customHeight="1">
      <c r="F428" s="31"/>
      <c r="G428" s="31"/>
      <c r="H428" s="31"/>
      <c r="I428" s="31"/>
      <c r="J428" s="31"/>
    </row>
    <row r="429" spans="6:10" ht="15" customHeight="1">
      <c r="F429" s="31"/>
      <c r="G429" s="31"/>
      <c r="H429" s="31"/>
      <c r="I429" s="31"/>
      <c r="J429" s="31"/>
    </row>
    <row r="430" spans="6:10" ht="15" customHeight="1">
      <c r="F430" s="31"/>
      <c r="G430" s="31"/>
      <c r="H430" s="31"/>
      <c r="I430" s="31"/>
      <c r="J430" s="31"/>
    </row>
    <row r="431" spans="6:10" ht="15" customHeight="1">
      <c r="F431" s="31"/>
      <c r="G431" s="31"/>
      <c r="H431" s="31"/>
      <c r="I431" s="31"/>
      <c r="J431" s="31"/>
    </row>
    <row r="432" spans="6:10" ht="15" customHeight="1">
      <c r="F432" s="31"/>
      <c r="G432" s="31"/>
      <c r="H432" s="31"/>
      <c r="I432" s="31"/>
      <c r="J432" s="31"/>
    </row>
    <row r="433" spans="6:10" ht="15" customHeight="1">
      <c r="F433" s="31"/>
      <c r="G433" s="31"/>
      <c r="H433" s="31"/>
      <c r="I433" s="31"/>
      <c r="J433" s="31"/>
    </row>
    <row r="434" spans="6:10" ht="15" customHeight="1">
      <c r="F434" s="31"/>
      <c r="G434" s="31"/>
      <c r="H434" s="31"/>
      <c r="I434" s="31"/>
      <c r="J434" s="31"/>
    </row>
    <row r="435" spans="6:10" ht="15" customHeight="1">
      <c r="F435" s="31"/>
      <c r="G435" s="31"/>
      <c r="H435" s="31"/>
      <c r="I435" s="31"/>
      <c r="J435" s="31"/>
    </row>
    <row r="436" spans="6:10" ht="15" customHeight="1">
      <c r="F436" s="31"/>
      <c r="G436" s="31"/>
      <c r="H436" s="31"/>
      <c r="I436" s="31"/>
      <c r="J436" s="31"/>
    </row>
    <row r="437" spans="6:10" ht="15" customHeight="1">
      <c r="F437" s="31"/>
      <c r="G437" s="31"/>
      <c r="H437" s="31"/>
      <c r="I437" s="31"/>
      <c r="J437" s="31"/>
    </row>
    <row r="438" spans="6:10" ht="15" customHeight="1">
      <c r="F438" s="31"/>
      <c r="G438" s="31"/>
      <c r="H438" s="31"/>
      <c r="I438" s="31"/>
      <c r="J438" s="31"/>
    </row>
    <row r="439" spans="6:10" ht="15" customHeight="1">
      <c r="F439" s="31"/>
      <c r="G439" s="31"/>
      <c r="H439" s="31"/>
      <c r="I439" s="31"/>
      <c r="J439" s="31"/>
    </row>
    <row r="440" spans="6:10" ht="15" customHeight="1">
      <c r="F440" s="31"/>
      <c r="G440" s="31"/>
      <c r="H440" s="31"/>
      <c r="I440" s="31"/>
      <c r="J440" s="31"/>
    </row>
    <row r="441" spans="6:10" ht="15" customHeight="1">
      <c r="F441" s="31"/>
      <c r="G441" s="31"/>
      <c r="H441" s="31"/>
      <c r="I441" s="31"/>
      <c r="J441" s="31"/>
    </row>
    <row r="442" spans="6:10" ht="15" customHeight="1">
      <c r="F442" s="31"/>
      <c r="G442" s="31"/>
      <c r="H442" s="31"/>
      <c r="I442" s="31"/>
      <c r="J442" s="31"/>
    </row>
    <row r="443" spans="6:10" ht="15" customHeight="1">
      <c r="F443" s="31"/>
      <c r="G443" s="31"/>
      <c r="H443" s="31"/>
      <c r="I443" s="31"/>
      <c r="J443" s="31"/>
    </row>
    <row r="444" spans="6:10" ht="15" customHeight="1">
      <c r="F444" s="31"/>
      <c r="G444" s="31"/>
      <c r="H444" s="31"/>
      <c r="I444" s="31"/>
      <c r="J444" s="31"/>
    </row>
    <row r="445" spans="6:10" ht="15" customHeight="1">
      <c r="F445" s="31"/>
      <c r="G445" s="31"/>
      <c r="H445" s="31"/>
      <c r="I445" s="31"/>
      <c r="J445" s="31"/>
    </row>
    <row r="446" spans="6:10" ht="15" customHeight="1">
      <c r="F446" s="31"/>
      <c r="G446" s="31"/>
      <c r="H446" s="31"/>
      <c r="I446" s="31"/>
      <c r="J446" s="31"/>
    </row>
    <row r="447" spans="6:10" ht="15" customHeight="1">
      <c r="F447" s="31"/>
      <c r="G447" s="31"/>
      <c r="H447" s="31"/>
      <c r="I447" s="31"/>
      <c r="J447" s="31"/>
    </row>
    <row r="448" spans="6:10" ht="15" customHeight="1">
      <c r="F448" s="31"/>
      <c r="G448" s="31"/>
      <c r="H448" s="31"/>
      <c r="I448" s="31"/>
      <c r="J448" s="31"/>
    </row>
    <row r="449" spans="6:10" ht="15" customHeight="1">
      <c r="F449" s="31"/>
      <c r="G449" s="31"/>
      <c r="H449" s="31"/>
      <c r="I449" s="31"/>
      <c r="J449" s="31"/>
    </row>
    <row r="450" spans="6:10" ht="15" customHeight="1">
      <c r="F450" s="31"/>
      <c r="G450" s="31"/>
      <c r="H450" s="31"/>
      <c r="I450" s="31"/>
      <c r="J450" s="31"/>
    </row>
    <row r="451" spans="6:10" ht="15" customHeight="1">
      <c r="F451" s="31"/>
      <c r="G451" s="31"/>
      <c r="H451" s="31"/>
      <c r="I451" s="31"/>
      <c r="J451" s="31"/>
    </row>
    <row r="452" spans="6:10" ht="15" customHeight="1">
      <c r="F452" s="31"/>
      <c r="G452" s="31"/>
      <c r="H452" s="31"/>
      <c r="I452" s="31"/>
      <c r="J452" s="31"/>
    </row>
    <row r="453" spans="6:10" ht="15" customHeight="1">
      <c r="F453" s="31"/>
      <c r="G453" s="31"/>
      <c r="H453" s="31"/>
      <c r="I453" s="31"/>
      <c r="J453" s="31"/>
    </row>
    <row r="454" spans="6:10" ht="15" customHeight="1">
      <c r="F454" s="31"/>
      <c r="G454" s="31"/>
      <c r="H454" s="31"/>
      <c r="I454" s="31"/>
      <c r="J454" s="31"/>
    </row>
    <row r="455" spans="6:10" ht="15" customHeight="1">
      <c r="F455" s="31"/>
      <c r="G455" s="31"/>
      <c r="H455" s="31"/>
      <c r="I455" s="31"/>
      <c r="J455" s="31"/>
    </row>
    <row r="456" spans="6:10" ht="15" customHeight="1">
      <c r="F456" s="31"/>
      <c r="G456" s="31"/>
      <c r="H456" s="31"/>
      <c r="I456" s="31"/>
      <c r="J456" s="31"/>
    </row>
    <row r="457" spans="6:10" ht="15" customHeight="1">
      <c r="F457" s="31"/>
      <c r="G457" s="31"/>
      <c r="H457" s="31"/>
      <c r="I457" s="31"/>
      <c r="J457" s="31"/>
    </row>
    <row r="458" spans="6:10" ht="15" customHeight="1">
      <c r="F458" s="31"/>
      <c r="G458" s="31"/>
      <c r="H458" s="31"/>
      <c r="I458" s="31"/>
      <c r="J458" s="31"/>
    </row>
    <row r="459" spans="6:10" ht="15" customHeight="1">
      <c r="F459" s="31"/>
      <c r="G459" s="31"/>
      <c r="H459" s="31"/>
      <c r="I459" s="31"/>
      <c r="J459" s="31"/>
    </row>
    <row r="460" spans="6:10" ht="15" customHeight="1">
      <c r="F460" s="31"/>
      <c r="G460" s="31"/>
      <c r="H460" s="31"/>
      <c r="I460" s="31"/>
      <c r="J460" s="31"/>
    </row>
    <row r="461" spans="6:10" ht="15" customHeight="1">
      <c r="F461" s="31"/>
      <c r="G461" s="31"/>
      <c r="H461" s="31"/>
      <c r="I461" s="31"/>
      <c r="J461" s="31"/>
    </row>
    <row r="462" spans="6:10" ht="15" customHeight="1">
      <c r="F462" s="31"/>
      <c r="G462" s="31"/>
      <c r="H462" s="31"/>
      <c r="I462" s="31"/>
      <c r="J462" s="31"/>
    </row>
    <row r="463" spans="6:10" ht="15" customHeight="1">
      <c r="F463" s="31"/>
      <c r="G463" s="31"/>
      <c r="H463" s="31"/>
      <c r="I463" s="31"/>
      <c r="J463" s="31"/>
    </row>
    <row r="464" spans="6:10" ht="15" customHeight="1">
      <c r="F464" s="31"/>
      <c r="G464" s="31"/>
      <c r="H464" s="31"/>
      <c r="I464" s="31"/>
      <c r="J464" s="31"/>
    </row>
    <row r="465" spans="6:10" ht="15" customHeight="1">
      <c r="F465" s="31"/>
      <c r="G465" s="31"/>
      <c r="H465" s="31"/>
      <c r="I465" s="31"/>
      <c r="J465" s="31"/>
    </row>
    <row r="466" spans="6:10" ht="15" customHeight="1">
      <c r="F466" s="31"/>
      <c r="G466" s="31"/>
      <c r="H466" s="31"/>
      <c r="I466" s="31"/>
      <c r="J466" s="31"/>
    </row>
    <row r="467" spans="6:10" ht="15" customHeight="1">
      <c r="F467" s="31"/>
      <c r="G467" s="31"/>
      <c r="H467" s="31"/>
      <c r="I467" s="31"/>
      <c r="J467" s="31"/>
    </row>
    <row r="468" spans="6:10" ht="15" customHeight="1">
      <c r="F468" s="31"/>
      <c r="G468" s="31"/>
      <c r="H468" s="31"/>
      <c r="I468" s="31"/>
      <c r="J468" s="31"/>
    </row>
    <row r="469" spans="6:10" ht="15" customHeight="1">
      <c r="F469" s="31"/>
      <c r="G469" s="31"/>
      <c r="H469" s="31"/>
      <c r="I469" s="31"/>
      <c r="J469" s="31"/>
    </row>
    <row r="470" spans="6:10" ht="15" customHeight="1">
      <c r="F470" s="31"/>
      <c r="G470" s="31"/>
      <c r="H470" s="31"/>
      <c r="I470" s="31"/>
      <c r="J470" s="31"/>
    </row>
    <row r="471" spans="6:10" ht="15" customHeight="1">
      <c r="F471" s="31"/>
      <c r="G471" s="31"/>
      <c r="H471" s="31"/>
      <c r="I471" s="31"/>
      <c r="J471" s="31"/>
    </row>
    <row r="472" spans="6:10" ht="15" customHeight="1">
      <c r="F472" s="31"/>
      <c r="G472" s="31"/>
      <c r="H472" s="31"/>
      <c r="I472" s="31"/>
      <c r="J472" s="31"/>
    </row>
    <row r="473" spans="6:10" ht="15" customHeight="1">
      <c r="F473" s="31"/>
      <c r="G473" s="31"/>
      <c r="H473" s="31"/>
      <c r="I473" s="31"/>
      <c r="J473" s="31"/>
    </row>
    <row r="474" spans="6:10" ht="15" customHeight="1">
      <c r="F474" s="31"/>
      <c r="G474" s="31"/>
      <c r="H474" s="31"/>
      <c r="I474" s="31"/>
      <c r="J474" s="31"/>
    </row>
    <row r="475" spans="6:10" ht="15" customHeight="1">
      <c r="F475" s="31"/>
      <c r="G475" s="31"/>
      <c r="H475" s="31"/>
      <c r="I475" s="31"/>
      <c r="J475" s="31"/>
    </row>
    <row r="476" spans="6:10" ht="15" customHeight="1">
      <c r="F476" s="31"/>
      <c r="G476" s="31"/>
      <c r="H476" s="31"/>
      <c r="I476" s="31"/>
      <c r="J476" s="31"/>
    </row>
    <row r="477" spans="6:10" ht="15" customHeight="1">
      <c r="F477" s="31"/>
      <c r="G477" s="31"/>
      <c r="H477" s="31"/>
      <c r="I477" s="31"/>
      <c r="J477" s="31"/>
    </row>
    <row r="478" spans="6:10" ht="15" customHeight="1">
      <c r="F478" s="31"/>
      <c r="G478" s="31"/>
      <c r="H478" s="31"/>
      <c r="I478" s="31"/>
      <c r="J478" s="31"/>
    </row>
    <row r="479" spans="6:10" ht="15" customHeight="1">
      <c r="F479" s="31"/>
      <c r="G479" s="31"/>
      <c r="H479" s="31"/>
      <c r="I479" s="31"/>
      <c r="J479" s="31"/>
    </row>
    <row r="480" spans="6:10" ht="15" customHeight="1">
      <c r="F480" s="31"/>
      <c r="G480" s="31"/>
      <c r="H480" s="31"/>
      <c r="I480" s="31"/>
      <c r="J480" s="31"/>
    </row>
    <row r="481" spans="6:10" ht="15" customHeight="1">
      <c r="F481" s="31"/>
      <c r="G481" s="31"/>
      <c r="H481" s="31"/>
      <c r="I481" s="31"/>
      <c r="J481" s="31"/>
    </row>
    <row r="482" spans="6:10" ht="15" customHeight="1">
      <c r="F482" s="31"/>
      <c r="G482" s="31"/>
      <c r="H482" s="31"/>
      <c r="I482" s="31"/>
      <c r="J482" s="31"/>
    </row>
    <row r="483" spans="6:10" ht="15" customHeight="1">
      <c r="F483" s="31"/>
      <c r="G483" s="31"/>
      <c r="H483" s="31"/>
      <c r="I483" s="31"/>
      <c r="J483" s="31"/>
    </row>
    <row r="484" spans="6:10" ht="15" customHeight="1">
      <c r="F484" s="31"/>
      <c r="G484" s="31"/>
      <c r="H484" s="31"/>
      <c r="I484" s="31"/>
      <c r="J484" s="31"/>
    </row>
    <row r="485" spans="6:10" ht="15" customHeight="1">
      <c r="F485" s="31"/>
      <c r="G485" s="31"/>
      <c r="H485" s="31"/>
      <c r="I485" s="31"/>
      <c r="J485" s="31"/>
    </row>
    <row r="486" spans="6:10" ht="15" customHeight="1">
      <c r="F486" s="31"/>
      <c r="G486" s="31"/>
      <c r="H486" s="31"/>
      <c r="I486" s="31"/>
      <c r="J486" s="31"/>
    </row>
    <row r="487" spans="6:10" ht="15" customHeight="1">
      <c r="F487" s="31"/>
      <c r="G487" s="31"/>
      <c r="H487" s="31"/>
      <c r="I487" s="31"/>
      <c r="J487" s="31"/>
    </row>
    <row r="488" spans="6:10" ht="15" customHeight="1">
      <c r="F488" s="31"/>
      <c r="G488" s="31"/>
      <c r="H488" s="31"/>
      <c r="I488" s="31"/>
      <c r="J488" s="31"/>
    </row>
    <row r="489" spans="6:10" ht="15" customHeight="1">
      <c r="F489" s="31"/>
      <c r="G489" s="31"/>
      <c r="H489" s="31"/>
      <c r="I489" s="31"/>
      <c r="J489" s="31"/>
    </row>
    <row r="490" spans="6:10" ht="15" customHeight="1">
      <c r="F490" s="31"/>
      <c r="G490" s="31"/>
      <c r="H490" s="31"/>
      <c r="I490" s="31"/>
      <c r="J490" s="31"/>
    </row>
    <row r="491" spans="6:10" ht="15" customHeight="1">
      <c r="F491" s="31"/>
      <c r="G491" s="31"/>
      <c r="H491" s="31"/>
      <c r="I491" s="31"/>
      <c r="J491" s="31"/>
    </row>
    <row r="492" spans="6:10" ht="15" customHeight="1">
      <c r="F492" s="31"/>
      <c r="G492" s="31"/>
      <c r="H492" s="31"/>
      <c r="I492" s="31"/>
      <c r="J492" s="31"/>
    </row>
    <row r="493" spans="6:10" ht="15" customHeight="1">
      <c r="F493" s="31"/>
      <c r="G493" s="31"/>
      <c r="H493" s="31"/>
      <c r="I493" s="31"/>
      <c r="J493" s="31"/>
    </row>
    <row r="494" spans="6:10" ht="15" customHeight="1">
      <c r="F494" s="31"/>
      <c r="G494" s="31"/>
      <c r="H494" s="31"/>
      <c r="I494" s="31"/>
      <c r="J494" s="31"/>
    </row>
    <row r="495" spans="6:10" ht="15" customHeight="1">
      <c r="F495" s="31"/>
      <c r="G495" s="31"/>
      <c r="H495" s="31"/>
      <c r="I495" s="31"/>
      <c r="J495" s="31"/>
    </row>
    <row r="496" spans="6:10" ht="15" customHeight="1">
      <c r="F496" s="31"/>
      <c r="G496" s="31"/>
      <c r="H496" s="31"/>
      <c r="I496" s="31"/>
      <c r="J496" s="31"/>
    </row>
    <row r="497" spans="6:10" ht="15" customHeight="1">
      <c r="F497" s="31"/>
      <c r="G497" s="31"/>
      <c r="H497" s="31"/>
      <c r="I497" s="31"/>
      <c r="J497" s="31"/>
    </row>
    <row r="498" spans="6:10" ht="15" customHeight="1">
      <c r="F498" s="31"/>
      <c r="G498" s="31"/>
      <c r="H498" s="31"/>
      <c r="I498" s="31"/>
      <c r="J498" s="31"/>
    </row>
    <row r="499" spans="6:10" ht="15" customHeight="1">
      <c r="F499" s="31"/>
      <c r="G499" s="31"/>
      <c r="H499" s="31"/>
      <c r="I499" s="31"/>
      <c r="J499" s="31"/>
    </row>
    <row r="500" spans="6:10" ht="15" customHeight="1">
      <c r="F500" s="31"/>
      <c r="G500" s="31"/>
      <c r="H500" s="31"/>
      <c r="I500" s="31"/>
      <c r="J500" s="31"/>
    </row>
    <row r="501" spans="6:10" ht="15" customHeight="1">
      <c r="F501" s="31"/>
      <c r="G501" s="31"/>
      <c r="H501" s="31"/>
      <c r="I501" s="31"/>
      <c r="J501" s="31"/>
    </row>
    <row r="502" spans="6:10" ht="15" customHeight="1">
      <c r="F502" s="31"/>
      <c r="G502" s="31"/>
      <c r="H502" s="31"/>
      <c r="I502" s="31"/>
      <c r="J502" s="31"/>
    </row>
    <row r="503" spans="6:10" ht="15" customHeight="1">
      <c r="F503" s="31"/>
      <c r="G503" s="31"/>
      <c r="H503" s="31"/>
      <c r="I503" s="31"/>
      <c r="J503" s="31"/>
    </row>
    <row r="504" spans="6:10" ht="15" customHeight="1">
      <c r="F504" s="31"/>
      <c r="G504" s="31"/>
      <c r="H504" s="31"/>
      <c r="I504" s="31"/>
      <c r="J504" s="31"/>
    </row>
    <row r="505" spans="6:10" ht="15" customHeight="1">
      <c r="F505" s="31"/>
      <c r="G505" s="31"/>
      <c r="H505" s="31"/>
      <c r="I505" s="31"/>
      <c r="J505" s="31"/>
    </row>
    <row r="506" spans="6:10" ht="15" customHeight="1">
      <c r="F506" s="31"/>
      <c r="G506" s="31"/>
      <c r="H506" s="31"/>
      <c r="I506" s="31"/>
      <c r="J506" s="31"/>
    </row>
    <row r="507" spans="6:10" ht="15" customHeight="1">
      <c r="F507" s="31"/>
      <c r="G507" s="31"/>
      <c r="H507" s="31"/>
      <c r="I507" s="31"/>
      <c r="J507" s="31"/>
    </row>
    <row r="508" spans="6:10" ht="15" customHeight="1">
      <c r="F508" s="31"/>
      <c r="G508" s="31"/>
      <c r="H508" s="31"/>
      <c r="I508" s="31"/>
      <c r="J508" s="31"/>
    </row>
    <row r="509" spans="6:10" ht="15" customHeight="1">
      <c r="F509" s="31"/>
      <c r="G509" s="31"/>
      <c r="H509" s="31"/>
      <c r="I509" s="31"/>
      <c r="J509" s="31"/>
    </row>
    <row r="510" spans="6:10" ht="15" customHeight="1">
      <c r="F510" s="31"/>
      <c r="G510" s="31"/>
      <c r="H510" s="31"/>
      <c r="I510" s="31"/>
      <c r="J510" s="31"/>
    </row>
    <row r="511" spans="6:10" ht="15" customHeight="1">
      <c r="F511" s="31"/>
      <c r="G511" s="31"/>
      <c r="H511" s="31"/>
      <c r="I511" s="31"/>
      <c r="J511" s="31"/>
    </row>
    <row r="512" spans="6:10" ht="15" customHeight="1">
      <c r="F512" s="31"/>
      <c r="G512" s="31"/>
      <c r="H512" s="31"/>
      <c r="I512" s="31"/>
      <c r="J512" s="31"/>
    </row>
    <row r="513" spans="6:10" ht="15" customHeight="1">
      <c r="F513" s="31"/>
      <c r="G513" s="31"/>
      <c r="H513" s="31"/>
      <c r="I513" s="31"/>
      <c r="J513" s="31"/>
    </row>
    <row r="514" spans="6:10" ht="15" customHeight="1">
      <c r="F514" s="31"/>
      <c r="G514" s="31"/>
      <c r="H514" s="31"/>
      <c r="I514" s="31"/>
      <c r="J514" s="31"/>
    </row>
    <row r="515" spans="6:10" ht="15" customHeight="1">
      <c r="F515" s="31"/>
      <c r="G515" s="31"/>
      <c r="H515" s="31"/>
      <c r="I515" s="31"/>
      <c r="J515" s="31"/>
    </row>
    <row r="516" spans="6:10" ht="15" customHeight="1">
      <c r="F516" s="31"/>
      <c r="G516" s="31"/>
      <c r="H516" s="31"/>
      <c r="I516" s="31"/>
      <c r="J516" s="31"/>
    </row>
    <row r="517" spans="6:10" ht="15" customHeight="1">
      <c r="F517" s="31"/>
      <c r="G517" s="31"/>
      <c r="H517" s="31"/>
      <c r="I517" s="31"/>
      <c r="J517" s="31"/>
    </row>
    <row r="518" spans="6:10" ht="15" customHeight="1">
      <c r="F518" s="31"/>
      <c r="G518" s="31"/>
      <c r="H518" s="31"/>
      <c r="I518" s="31"/>
      <c r="J518" s="31"/>
    </row>
    <row r="519" spans="6:10" ht="15" customHeight="1">
      <c r="F519" s="31"/>
      <c r="G519" s="31"/>
      <c r="H519" s="31"/>
      <c r="I519" s="31"/>
      <c r="J519" s="31"/>
    </row>
    <row r="520" spans="6:10" ht="15" customHeight="1">
      <c r="F520" s="31"/>
      <c r="G520" s="31"/>
      <c r="H520" s="31"/>
      <c r="I520" s="31"/>
      <c r="J520" s="31"/>
    </row>
    <row r="521" spans="6:10" ht="15" customHeight="1">
      <c r="F521" s="31"/>
      <c r="G521" s="31"/>
      <c r="H521" s="31"/>
      <c r="I521" s="31"/>
      <c r="J521" s="31"/>
    </row>
    <row r="522" spans="6:10" ht="15" customHeight="1">
      <c r="F522" s="31"/>
      <c r="G522" s="31"/>
      <c r="H522" s="31"/>
      <c r="I522" s="31"/>
      <c r="J522" s="31"/>
    </row>
    <row r="523" spans="6:10" ht="15" customHeight="1">
      <c r="F523" s="31"/>
      <c r="G523" s="31"/>
      <c r="H523" s="31"/>
      <c r="I523" s="31"/>
      <c r="J523" s="31"/>
    </row>
    <row r="524" spans="6:10" ht="15" customHeight="1">
      <c r="F524" s="31"/>
      <c r="G524" s="31"/>
      <c r="H524" s="31"/>
      <c r="I524" s="31"/>
      <c r="J524" s="31"/>
    </row>
    <row r="525" spans="6:10" ht="15" customHeight="1">
      <c r="F525" s="31"/>
      <c r="G525" s="31"/>
      <c r="H525" s="31"/>
      <c r="I525" s="31"/>
      <c r="J525" s="31"/>
    </row>
    <row r="526" spans="6:10" ht="15" customHeight="1">
      <c r="F526" s="31"/>
      <c r="G526" s="31"/>
      <c r="H526" s="31"/>
      <c r="I526" s="31"/>
      <c r="J526" s="31"/>
    </row>
    <row r="527" spans="6:10" ht="15" customHeight="1">
      <c r="F527" s="31"/>
      <c r="G527" s="31"/>
      <c r="H527" s="31"/>
      <c r="I527" s="31"/>
      <c r="J527" s="31"/>
    </row>
    <row r="528" spans="6:10" ht="15" customHeight="1">
      <c r="F528" s="31"/>
      <c r="G528" s="31"/>
      <c r="H528" s="31"/>
      <c r="I528" s="31"/>
      <c r="J528" s="31"/>
    </row>
    <row r="529" spans="6:10" ht="15" customHeight="1">
      <c r="F529" s="31"/>
      <c r="G529" s="31"/>
      <c r="H529" s="31"/>
      <c r="I529" s="31"/>
      <c r="J529" s="31"/>
    </row>
    <row r="530" spans="6:10" ht="15" customHeight="1">
      <c r="F530" s="31"/>
      <c r="G530" s="31"/>
      <c r="H530" s="31"/>
      <c r="I530" s="31"/>
      <c r="J530" s="31"/>
    </row>
    <row r="531" spans="6:10" ht="15" customHeight="1">
      <c r="F531" s="31"/>
      <c r="G531" s="31"/>
      <c r="H531" s="31"/>
      <c r="I531" s="31"/>
      <c r="J531" s="31"/>
    </row>
    <row r="532" spans="6:10" ht="15" customHeight="1">
      <c r="F532" s="31"/>
      <c r="G532" s="31"/>
      <c r="H532" s="31"/>
      <c r="I532" s="31"/>
      <c r="J532" s="31"/>
    </row>
    <row r="533" spans="6:10" ht="15" customHeight="1">
      <c r="F533" s="31"/>
      <c r="G533" s="31"/>
      <c r="H533" s="31"/>
      <c r="I533" s="31"/>
      <c r="J533" s="31"/>
    </row>
    <row r="534" spans="6:10" ht="15" customHeight="1">
      <c r="F534" s="31"/>
      <c r="G534" s="31"/>
      <c r="H534" s="31"/>
      <c r="I534" s="31"/>
      <c r="J534" s="31"/>
    </row>
    <row r="535" spans="6:10" ht="15" customHeight="1">
      <c r="F535" s="31"/>
      <c r="G535" s="31"/>
      <c r="H535" s="31"/>
      <c r="I535" s="31"/>
      <c r="J535" s="31"/>
    </row>
    <row r="536" spans="6:10" ht="15" customHeight="1">
      <c r="F536" s="31"/>
      <c r="G536" s="31"/>
      <c r="H536" s="31"/>
      <c r="I536" s="31"/>
      <c r="J536" s="31"/>
    </row>
    <row r="537" spans="6:10" ht="15" customHeight="1">
      <c r="F537" s="31"/>
      <c r="G537" s="31"/>
      <c r="H537" s="31"/>
      <c r="I537" s="31"/>
      <c r="J537" s="31"/>
    </row>
    <row r="538" spans="6:10" ht="15" customHeight="1">
      <c r="F538" s="31"/>
      <c r="G538" s="31"/>
      <c r="H538" s="31"/>
      <c r="I538" s="31"/>
      <c r="J538" s="31"/>
    </row>
    <row r="539" spans="6:10" ht="15" customHeight="1">
      <c r="F539" s="31"/>
      <c r="G539" s="31"/>
      <c r="H539" s="31"/>
      <c r="I539" s="31"/>
      <c r="J539" s="31"/>
    </row>
    <row r="540" spans="6:10" ht="15" customHeight="1">
      <c r="F540" s="31"/>
      <c r="G540" s="31"/>
      <c r="H540" s="31"/>
      <c r="I540" s="31"/>
      <c r="J540" s="31"/>
    </row>
    <row r="541" spans="6:10" ht="15" customHeight="1">
      <c r="F541" s="31"/>
      <c r="G541" s="31"/>
      <c r="H541" s="31"/>
      <c r="I541" s="31"/>
      <c r="J541" s="31"/>
    </row>
    <row r="542" spans="6:10" ht="15" customHeight="1">
      <c r="F542" s="31"/>
      <c r="G542" s="31"/>
      <c r="H542" s="31"/>
      <c r="I542" s="31"/>
      <c r="J542" s="31"/>
    </row>
    <row r="543" spans="6:10" ht="15" customHeight="1">
      <c r="F543" s="31"/>
      <c r="G543" s="31"/>
      <c r="H543" s="31"/>
      <c r="I543" s="31"/>
      <c r="J543" s="31"/>
    </row>
    <row r="544" spans="6:10" ht="15" customHeight="1">
      <c r="F544" s="31"/>
      <c r="G544" s="31"/>
      <c r="H544" s="31"/>
      <c r="I544" s="31"/>
      <c r="J544" s="31"/>
    </row>
    <row r="545" spans="6:10" ht="15" customHeight="1">
      <c r="F545" s="31"/>
      <c r="G545" s="31"/>
      <c r="H545" s="31"/>
      <c r="I545" s="31"/>
      <c r="J545" s="31"/>
    </row>
    <row r="546" spans="6:10" ht="15" customHeight="1">
      <c r="F546" s="31"/>
      <c r="G546" s="31"/>
      <c r="H546" s="31"/>
      <c r="I546" s="31"/>
      <c r="J546" s="31"/>
    </row>
    <row r="547" spans="6:10" ht="15" customHeight="1">
      <c r="F547" s="31"/>
      <c r="G547" s="31"/>
      <c r="H547" s="31"/>
      <c r="I547" s="31"/>
      <c r="J547" s="31"/>
    </row>
    <row r="548" spans="6:10" ht="15" customHeight="1">
      <c r="F548" s="31"/>
      <c r="G548" s="31"/>
      <c r="H548" s="31"/>
      <c r="I548" s="31"/>
      <c r="J548" s="31"/>
    </row>
    <row r="549" spans="6:10" ht="15" customHeight="1">
      <c r="F549" s="31"/>
      <c r="G549" s="31"/>
      <c r="H549" s="31"/>
      <c r="I549" s="31"/>
      <c r="J549" s="31"/>
    </row>
    <row r="550" spans="6:10" ht="15" customHeight="1">
      <c r="F550" s="31"/>
      <c r="G550" s="31"/>
      <c r="H550" s="31"/>
      <c r="I550" s="31"/>
      <c r="J550" s="31"/>
    </row>
    <row r="551" spans="6:10" ht="15" customHeight="1">
      <c r="F551" s="31"/>
      <c r="G551" s="31"/>
      <c r="H551" s="31"/>
      <c r="I551" s="31"/>
      <c r="J551" s="31"/>
    </row>
    <row r="552" spans="6:10" ht="15" customHeight="1">
      <c r="F552" s="31"/>
      <c r="G552" s="31"/>
      <c r="H552" s="31"/>
      <c r="I552" s="31"/>
      <c r="J552" s="31"/>
    </row>
    <row r="553" spans="6:10" ht="15" customHeight="1">
      <c r="F553" s="31"/>
      <c r="G553" s="31"/>
      <c r="H553" s="31"/>
      <c r="I553" s="31"/>
      <c r="J553" s="31"/>
    </row>
    <row r="554" spans="6:10" ht="15" customHeight="1">
      <c r="F554" s="31"/>
      <c r="G554" s="31"/>
      <c r="H554" s="31"/>
      <c r="I554" s="31"/>
      <c r="J554" s="31"/>
    </row>
    <row r="555" spans="6:10" ht="15" customHeight="1">
      <c r="F555" s="31"/>
      <c r="G555" s="31"/>
      <c r="H555" s="31"/>
      <c r="I555" s="31"/>
      <c r="J555" s="31"/>
    </row>
    <row r="556" spans="6:10" ht="15" customHeight="1">
      <c r="F556" s="31"/>
      <c r="G556" s="31"/>
      <c r="H556" s="31"/>
      <c r="I556" s="31"/>
      <c r="J556" s="31"/>
    </row>
    <row r="557" spans="6:10" ht="15" customHeight="1">
      <c r="F557" s="31"/>
      <c r="G557" s="31"/>
      <c r="H557" s="31"/>
      <c r="I557" s="31"/>
      <c r="J557" s="31"/>
    </row>
    <row r="558" spans="6:10" ht="15" customHeight="1">
      <c r="F558" s="31"/>
      <c r="G558" s="31"/>
      <c r="H558" s="31"/>
      <c r="I558" s="31"/>
      <c r="J558" s="31"/>
    </row>
    <row r="559" spans="6:10" ht="15" customHeight="1">
      <c r="F559" s="31"/>
      <c r="G559" s="31"/>
      <c r="H559" s="31"/>
      <c r="I559" s="31"/>
      <c r="J559" s="31"/>
    </row>
    <row r="560" spans="6:10" ht="15" customHeight="1">
      <c r="F560" s="31"/>
      <c r="G560" s="31"/>
      <c r="H560" s="31"/>
      <c r="I560" s="31"/>
      <c r="J560" s="31"/>
    </row>
    <row r="561" spans="6:10" ht="15" customHeight="1">
      <c r="F561" s="31"/>
      <c r="G561" s="31"/>
      <c r="H561" s="31"/>
      <c r="I561" s="31"/>
      <c r="J561" s="31"/>
    </row>
    <row r="562" spans="6:10" ht="15" customHeight="1">
      <c r="F562" s="31"/>
      <c r="G562" s="31"/>
      <c r="H562" s="31"/>
      <c r="I562" s="31"/>
      <c r="J562" s="31"/>
    </row>
    <row r="563" spans="6:10" ht="15" customHeight="1">
      <c r="F563" s="31"/>
      <c r="G563" s="31"/>
      <c r="H563" s="31"/>
      <c r="I563" s="31"/>
      <c r="J563" s="31"/>
    </row>
    <row r="564" spans="6:10" ht="15" customHeight="1">
      <c r="F564" s="31"/>
      <c r="G564" s="31"/>
      <c r="H564" s="31"/>
      <c r="I564" s="31"/>
      <c r="J564" s="31"/>
    </row>
    <row r="565" spans="6:10" ht="15" customHeight="1">
      <c r="F565" s="31"/>
      <c r="G565" s="31"/>
      <c r="H565" s="31"/>
      <c r="I565" s="31"/>
      <c r="J565" s="31"/>
    </row>
    <row r="566" spans="6:10" ht="15" customHeight="1">
      <c r="F566" s="31"/>
      <c r="G566" s="31"/>
      <c r="H566" s="31"/>
      <c r="I566" s="31"/>
      <c r="J566" s="31"/>
    </row>
    <row r="567" spans="6:10" ht="15" customHeight="1">
      <c r="F567" s="31"/>
      <c r="G567" s="31"/>
      <c r="H567" s="31"/>
      <c r="I567" s="31"/>
      <c r="J567" s="31"/>
    </row>
    <row r="568" spans="6:10" ht="15" customHeight="1">
      <c r="F568" s="31"/>
      <c r="G568" s="31"/>
      <c r="H568" s="31"/>
      <c r="I568" s="31"/>
      <c r="J568" s="31"/>
    </row>
    <row r="569" spans="6:10" ht="15" customHeight="1">
      <c r="F569" s="31"/>
      <c r="G569" s="31"/>
      <c r="H569" s="31"/>
      <c r="I569" s="31"/>
      <c r="J569" s="31"/>
    </row>
    <row r="570" spans="6:10" ht="15" customHeight="1">
      <c r="F570" s="31"/>
      <c r="G570" s="31"/>
      <c r="H570" s="31"/>
      <c r="I570" s="31"/>
      <c r="J570" s="31"/>
    </row>
    <row r="571" spans="6:10" ht="15" customHeight="1">
      <c r="F571" s="31"/>
      <c r="G571" s="31"/>
      <c r="H571" s="31"/>
      <c r="I571" s="31"/>
      <c r="J571" s="31"/>
    </row>
    <row r="572" spans="6:10" ht="15" customHeight="1">
      <c r="F572" s="31"/>
      <c r="G572" s="31"/>
      <c r="H572" s="31"/>
      <c r="I572" s="31"/>
      <c r="J572" s="31"/>
    </row>
    <row r="573" spans="6:10" ht="15" customHeight="1">
      <c r="F573" s="31"/>
      <c r="G573" s="31"/>
      <c r="H573" s="31"/>
      <c r="I573" s="31"/>
      <c r="J573" s="31"/>
    </row>
    <row r="574" spans="6:10" ht="15" customHeight="1">
      <c r="F574" s="31"/>
      <c r="G574" s="31"/>
      <c r="H574" s="31"/>
      <c r="I574" s="31"/>
      <c r="J574" s="31"/>
    </row>
    <row r="575" spans="6:10" ht="15" customHeight="1">
      <c r="F575" s="31"/>
      <c r="G575" s="31"/>
      <c r="H575" s="31"/>
      <c r="I575" s="31"/>
      <c r="J575" s="31"/>
    </row>
    <row r="576" spans="6:10" ht="15" customHeight="1">
      <c r="F576" s="31"/>
      <c r="G576" s="31"/>
      <c r="H576" s="31"/>
      <c r="I576" s="31"/>
      <c r="J576" s="31"/>
    </row>
    <row r="577" spans="6:10" ht="15" customHeight="1">
      <c r="F577" s="31"/>
      <c r="G577" s="31"/>
      <c r="H577" s="31"/>
      <c r="I577" s="31"/>
      <c r="J577" s="31"/>
    </row>
    <row r="578" spans="6:10" ht="15" customHeight="1">
      <c r="F578" s="31"/>
      <c r="G578" s="31"/>
      <c r="H578" s="31"/>
      <c r="I578" s="31"/>
      <c r="J578" s="31"/>
    </row>
    <row r="579" spans="6:10" ht="15" customHeight="1">
      <c r="F579" s="31"/>
      <c r="G579" s="31"/>
      <c r="H579" s="31"/>
      <c r="I579" s="31"/>
      <c r="J579" s="31"/>
    </row>
    <row r="580" spans="6:10" ht="15" customHeight="1">
      <c r="F580" s="31"/>
      <c r="G580" s="31"/>
      <c r="H580" s="31"/>
      <c r="I580" s="31"/>
      <c r="J580" s="31"/>
    </row>
    <row r="581" spans="6:10" ht="15" customHeight="1">
      <c r="F581" s="31"/>
      <c r="G581" s="31"/>
      <c r="H581" s="31"/>
      <c r="I581" s="31"/>
      <c r="J581" s="31"/>
    </row>
    <row r="582" spans="6:10" ht="15" customHeight="1">
      <c r="F582" s="31"/>
      <c r="G582" s="31"/>
      <c r="H582" s="31"/>
      <c r="I582" s="31"/>
      <c r="J582" s="31"/>
    </row>
    <row r="583" spans="6:10" ht="15" customHeight="1">
      <c r="F583" s="31"/>
      <c r="G583" s="31"/>
      <c r="H583" s="31"/>
      <c r="I583" s="31"/>
      <c r="J583" s="31"/>
    </row>
    <row r="584" spans="6:10" ht="15" customHeight="1">
      <c r="F584" s="31"/>
      <c r="G584" s="31"/>
      <c r="H584" s="31"/>
      <c r="I584" s="31"/>
      <c r="J584" s="31"/>
    </row>
    <row r="585" spans="6:10" ht="15" customHeight="1">
      <c r="F585" s="31"/>
      <c r="G585" s="31"/>
      <c r="H585" s="31"/>
      <c r="I585" s="31"/>
      <c r="J585" s="31"/>
    </row>
    <row r="586" spans="6:10" ht="15" customHeight="1">
      <c r="F586" s="31"/>
      <c r="G586" s="31"/>
      <c r="H586" s="31"/>
      <c r="I586" s="31"/>
      <c r="J586" s="31"/>
    </row>
    <row r="587" spans="6:10" ht="15" customHeight="1">
      <c r="F587" s="31"/>
      <c r="G587" s="31"/>
      <c r="H587" s="31"/>
      <c r="I587" s="31"/>
      <c r="J587" s="31"/>
    </row>
    <row r="588" spans="6:10" ht="15" customHeight="1">
      <c r="F588" s="31"/>
      <c r="G588" s="31"/>
      <c r="H588" s="31"/>
      <c r="I588" s="31"/>
      <c r="J588" s="31"/>
    </row>
    <row r="589" spans="6:10" ht="15" customHeight="1">
      <c r="F589" s="31"/>
      <c r="G589" s="31"/>
      <c r="H589" s="31"/>
      <c r="I589" s="31"/>
      <c r="J589" s="31"/>
    </row>
    <row r="590" spans="6:10" ht="15" customHeight="1">
      <c r="F590" s="31"/>
      <c r="G590" s="31"/>
      <c r="H590" s="31"/>
      <c r="I590" s="31"/>
      <c r="J590" s="31"/>
    </row>
    <row r="591" spans="6:10" ht="15" customHeight="1">
      <c r="F591" s="31"/>
      <c r="G591" s="31"/>
      <c r="H591" s="31"/>
      <c r="I591" s="31"/>
      <c r="J591" s="31"/>
    </row>
    <row r="592" spans="6:10" ht="15" customHeight="1">
      <c r="F592" s="31"/>
      <c r="G592" s="31"/>
      <c r="H592" s="31"/>
      <c r="I592" s="31"/>
      <c r="J592" s="31"/>
    </row>
    <row r="593" spans="6:10" ht="15" customHeight="1">
      <c r="F593" s="31"/>
      <c r="G593" s="31"/>
      <c r="H593" s="31"/>
      <c r="I593" s="31"/>
      <c r="J593" s="31"/>
    </row>
    <row r="594" spans="6:10" ht="15" customHeight="1">
      <c r="F594" s="31"/>
      <c r="G594" s="31"/>
      <c r="H594" s="31"/>
      <c r="I594" s="31"/>
      <c r="J594" s="31"/>
    </row>
    <row r="595" spans="6:10" ht="15" customHeight="1">
      <c r="F595" s="31"/>
      <c r="G595" s="31"/>
      <c r="H595" s="31"/>
      <c r="I595" s="31"/>
      <c r="J595" s="31"/>
    </row>
    <row r="596" spans="6:10" ht="15" customHeight="1">
      <c r="F596" s="31"/>
      <c r="G596" s="31"/>
      <c r="H596" s="31"/>
      <c r="I596" s="31"/>
      <c r="J596" s="31"/>
    </row>
    <row r="597" spans="6:10" ht="15" customHeight="1">
      <c r="F597" s="31"/>
      <c r="G597" s="31"/>
      <c r="H597" s="31"/>
      <c r="I597" s="31"/>
      <c r="J597" s="31"/>
    </row>
    <row r="598" spans="6:10" ht="15" customHeight="1">
      <c r="F598" s="31"/>
      <c r="G598" s="31"/>
      <c r="H598" s="31"/>
      <c r="I598" s="31"/>
      <c r="J598" s="31"/>
    </row>
    <row r="599" spans="6:10" ht="15" customHeight="1">
      <c r="F599" s="31"/>
      <c r="G599" s="31"/>
      <c r="H599" s="31"/>
      <c r="I599" s="31"/>
      <c r="J599" s="31"/>
    </row>
    <row r="600" spans="6:10" ht="15" customHeight="1">
      <c r="F600" s="31"/>
      <c r="G600" s="31"/>
      <c r="H600" s="31"/>
      <c r="I600" s="31"/>
      <c r="J600" s="31"/>
    </row>
    <row r="601" spans="6:10" ht="15" customHeight="1">
      <c r="F601" s="31"/>
      <c r="G601" s="31"/>
      <c r="H601" s="31"/>
      <c r="I601" s="31"/>
      <c r="J601" s="31"/>
    </row>
    <row r="602" spans="6:10" ht="15" customHeight="1">
      <c r="F602" s="31"/>
      <c r="G602" s="31"/>
      <c r="H602" s="31"/>
      <c r="I602" s="31"/>
      <c r="J602" s="31"/>
    </row>
    <row r="603" spans="6:10" ht="15" customHeight="1">
      <c r="F603" s="31"/>
      <c r="G603" s="31"/>
      <c r="H603" s="31"/>
      <c r="I603" s="31"/>
      <c r="J603" s="31"/>
    </row>
    <row r="604" spans="6:10" ht="15" customHeight="1">
      <c r="F604" s="31"/>
      <c r="G604" s="31"/>
      <c r="H604" s="31"/>
      <c r="I604" s="31"/>
      <c r="J604" s="31"/>
    </row>
    <row r="605" spans="6:10" ht="15" customHeight="1">
      <c r="F605" s="31"/>
      <c r="G605" s="31"/>
      <c r="H605" s="31"/>
      <c r="I605" s="31"/>
      <c r="J605" s="31"/>
    </row>
    <row r="606" spans="6:10" ht="15" customHeight="1">
      <c r="F606" s="31"/>
      <c r="G606" s="31"/>
      <c r="H606" s="31"/>
      <c r="I606" s="31"/>
      <c r="J606" s="31"/>
    </row>
    <row r="607" spans="6:10" ht="15" customHeight="1">
      <c r="F607" s="31"/>
      <c r="G607" s="31"/>
      <c r="H607" s="31"/>
      <c r="I607" s="31"/>
      <c r="J607" s="31"/>
    </row>
    <row r="608" spans="6:10" ht="15" customHeight="1">
      <c r="F608" s="31"/>
      <c r="G608" s="31"/>
      <c r="H608" s="31"/>
      <c r="I608" s="31"/>
      <c r="J608" s="31"/>
    </row>
    <row r="609" spans="6:10" ht="15" customHeight="1">
      <c r="F609" s="31"/>
      <c r="G609" s="31"/>
      <c r="H609" s="31"/>
      <c r="I609" s="31"/>
      <c r="J609" s="31"/>
    </row>
    <row r="610" spans="6:10" ht="15" customHeight="1">
      <c r="F610" s="31"/>
      <c r="G610" s="31"/>
      <c r="H610" s="31"/>
      <c r="I610" s="31"/>
      <c r="J610" s="31"/>
    </row>
    <row r="611" spans="6:10" ht="15" customHeight="1">
      <c r="F611" s="31"/>
      <c r="G611" s="31"/>
      <c r="H611" s="31"/>
      <c r="I611" s="31"/>
      <c r="J611" s="31"/>
    </row>
    <row r="612" spans="6:10" ht="15" customHeight="1">
      <c r="F612" s="31"/>
      <c r="G612" s="31"/>
      <c r="H612" s="31"/>
      <c r="I612" s="31"/>
      <c r="J612" s="31"/>
    </row>
    <row r="613" spans="6:10" ht="15" customHeight="1">
      <c r="F613" s="31"/>
      <c r="G613" s="31"/>
      <c r="H613" s="31"/>
      <c r="I613" s="31"/>
      <c r="J613" s="31"/>
    </row>
    <row r="614" spans="6:10" ht="15" customHeight="1">
      <c r="F614" s="31"/>
      <c r="G614" s="31"/>
      <c r="H614" s="31"/>
      <c r="I614" s="31"/>
      <c r="J614" s="31"/>
    </row>
    <row r="615" spans="6:10" ht="15" customHeight="1">
      <c r="F615" s="31"/>
      <c r="G615" s="31"/>
      <c r="H615" s="31"/>
      <c r="I615" s="31"/>
      <c r="J615" s="31"/>
    </row>
    <row r="616" spans="6:10" ht="15" customHeight="1">
      <c r="F616" s="31"/>
      <c r="G616" s="31"/>
      <c r="H616" s="31"/>
      <c r="I616" s="31"/>
      <c r="J616" s="31"/>
    </row>
    <row r="617" spans="6:10" ht="15" customHeight="1">
      <c r="F617" s="31"/>
      <c r="G617" s="31"/>
      <c r="H617" s="31"/>
      <c r="I617" s="31"/>
      <c r="J617" s="31"/>
    </row>
    <row r="618" spans="6:10" ht="15" customHeight="1">
      <c r="F618" s="31"/>
      <c r="G618" s="31"/>
      <c r="H618" s="31"/>
      <c r="I618" s="31"/>
      <c r="J618" s="31"/>
    </row>
    <row r="619" spans="6:10" ht="15" customHeight="1">
      <c r="F619" s="31"/>
      <c r="G619" s="31"/>
      <c r="H619" s="31"/>
      <c r="I619" s="31"/>
      <c r="J619" s="31"/>
    </row>
    <row r="620" spans="6:10" ht="15" customHeight="1">
      <c r="F620" s="31"/>
      <c r="G620" s="31"/>
      <c r="H620" s="31"/>
      <c r="I620" s="31"/>
      <c r="J620" s="31"/>
    </row>
    <row r="621" spans="6:10" ht="15" customHeight="1">
      <c r="F621" s="31"/>
      <c r="G621" s="31"/>
      <c r="H621" s="31"/>
      <c r="I621" s="31"/>
      <c r="J621" s="31"/>
    </row>
    <row r="622" spans="6:10" ht="15" customHeight="1">
      <c r="F622" s="31"/>
      <c r="G622" s="31"/>
      <c r="H622" s="31"/>
      <c r="I622" s="31"/>
      <c r="J622" s="31"/>
    </row>
    <row r="623" spans="6:10" ht="15" customHeight="1">
      <c r="F623" s="31"/>
      <c r="G623" s="31"/>
      <c r="H623" s="31"/>
      <c r="I623" s="31"/>
      <c r="J623" s="31"/>
    </row>
    <row r="624" spans="6:10" ht="15" customHeight="1">
      <c r="F624" s="31"/>
      <c r="G624" s="31"/>
      <c r="H624" s="31"/>
      <c r="I624" s="31"/>
      <c r="J624" s="31"/>
    </row>
    <row r="625" spans="6:10" ht="15" customHeight="1">
      <c r="F625" s="31"/>
      <c r="G625" s="31"/>
      <c r="H625" s="31"/>
      <c r="I625" s="31"/>
      <c r="J625" s="31"/>
    </row>
    <row r="626" spans="6:10" ht="15" customHeight="1">
      <c r="F626" s="31"/>
      <c r="G626" s="31"/>
      <c r="H626" s="31"/>
      <c r="I626" s="31"/>
      <c r="J626" s="31"/>
    </row>
    <row r="627" spans="6:10" ht="15" customHeight="1">
      <c r="F627" s="31"/>
      <c r="G627" s="31"/>
      <c r="H627" s="31"/>
      <c r="I627" s="31"/>
      <c r="J627" s="31"/>
    </row>
    <row r="628" spans="6:10" ht="15" customHeight="1">
      <c r="F628" s="31"/>
      <c r="G628" s="31"/>
      <c r="H628" s="31"/>
      <c r="I628" s="31"/>
      <c r="J628" s="31"/>
    </row>
    <row r="629" spans="6:10" ht="15" customHeight="1">
      <c r="F629" s="31"/>
      <c r="G629" s="31"/>
      <c r="H629" s="31"/>
      <c r="I629" s="31"/>
      <c r="J629" s="31"/>
    </row>
    <row r="630" spans="6:10" ht="15" customHeight="1">
      <c r="F630" s="31"/>
      <c r="G630" s="31"/>
      <c r="H630" s="31"/>
      <c r="I630" s="31"/>
      <c r="J630" s="31"/>
    </row>
    <row r="631" spans="6:10" ht="15" customHeight="1">
      <c r="F631" s="31"/>
      <c r="G631" s="31"/>
      <c r="H631" s="31"/>
      <c r="I631" s="31"/>
      <c r="J631" s="31"/>
    </row>
    <row r="632" spans="6:10" ht="15" customHeight="1">
      <c r="F632" s="31"/>
      <c r="G632" s="31"/>
      <c r="H632" s="31"/>
      <c r="I632" s="31"/>
      <c r="J632" s="31"/>
    </row>
    <row r="633" spans="6:10" ht="15" customHeight="1">
      <c r="F633" s="31"/>
      <c r="G633" s="31"/>
      <c r="H633" s="31"/>
      <c r="I633" s="31"/>
      <c r="J633" s="31"/>
    </row>
    <row r="634" spans="6:10" ht="15" customHeight="1">
      <c r="F634" s="31"/>
      <c r="G634" s="31"/>
      <c r="H634" s="31"/>
      <c r="I634" s="31"/>
      <c r="J634" s="31"/>
    </row>
    <row r="635" spans="6:10" ht="15" customHeight="1">
      <c r="F635" s="31"/>
      <c r="G635" s="31"/>
      <c r="H635" s="31"/>
      <c r="I635" s="31"/>
      <c r="J635" s="31"/>
    </row>
    <row r="636" spans="6:10" ht="15" customHeight="1">
      <c r="F636" s="31"/>
      <c r="G636" s="31"/>
      <c r="H636" s="31"/>
      <c r="I636" s="31"/>
      <c r="J636" s="31"/>
    </row>
    <row r="637" spans="6:10" ht="15" customHeight="1">
      <c r="F637" s="31"/>
      <c r="G637" s="31"/>
      <c r="H637" s="31"/>
      <c r="I637" s="31"/>
      <c r="J637" s="31"/>
    </row>
    <row r="638" spans="6:10" ht="15" customHeight="1">
      <c r="F638" s="31"/>
      <c r="G638" s="31"/>
      <c r="H638" s="31"/>
      <c r="I638" s="31"/>
      <c r="J638" s="31"/>
    </row>
    <row r="639" spans="6:10" ht="15" customHeight="1">
      <c r="F639" s="31"/>
      <c r="G639" s="31"/>
      <c r="H639" s="31"/>
      <c r="I639" s="31"/>
      <c r="J639" s="31"/>
    </row>
    <row r="640" spans="6:10" ht="15" customHeight="1">
      <c r="F640" s="31"/>
      <c r="G640" s="31"/>
      <c r="H640" s="31"/>
      <c r="I640" s="31"/>
      <c r="J640" s="31"/>
    </row>
    <row r="641" spans="6:10" ht="15" customHeight="1">
      <c r="F641" s="31"/>
      <c r="G641" s="31"/>
      <c r="H641" s="31"/>
      <c r="I641" s="31"/>
      <c r="J641" s="31"/>
    </row>
    <row r="642" spans="6:10" ht="15" customHeight="1">
      <c r="F642" s="31"/>
      <c r="G642" s="31"/>
      <c r="H642" s="31"/>
      <c r="I642" s="31"/>
      <c r="J642" s="31"/>
    </row>
    <row r="643" spans="6:10" ht="15" customHeight="1">
      <c r="F643" s="31"/>
      <c r="G643" s="31"/>
      <c r="H643" s="31"/>
      <c r="I643" s="31"/>
      <c r="J643" s="31"/>
    </row>
    <row r="644" spans="6:10" ht="15" customHeight="1">
      <c r="F644" s="31"/>
      <c r="G644" s="31"/>
      <c r="H644" s="31"/>
      <c r="I644" s="31"/>
      <c r="J644" s="31"/>
    </row>
    <row r="645" spans="6:10" ht="15" customHeight="1">
      <c r="F645" s="31"/>
      <c r="G645" s="31"/>
      <c r="H645" s="31"/>
      <c r="I645" s="31"/>
      <c r="J645" s="31"/>
    </row>
    <row r="646" spans="6:10" ht="15" customHeight="1">
      <c r="F646" s="31"/>
      <c r="G646" s="31"/>
      <c r="H646" s="31"/>
      <c r="I646" s="31"/>
      <c r="J646" s="31"/>
    </row>
    <row r="647" spans="6:10" ht="15" customHeight="1">
      <c r="F647" s="31"/>
      <c r="G647" s="31"/>
      <c r="H647" s="31"/>
      <c r="I647" s="31"/>
      <c r="J647" s="31"/>
    </row>
    <row r="648" spans="6:10" ht="15" customHeight="1">
      <c r="F648" s="31"/>
      <c r="G648" s="31"/>
      <c r="H648" s="31"/>
      <c r="I648" s="31"/>
      <c r="J648" s="31"/>
    </row>
    <row r="649" spans="6:10" ht="15" customHeight="1">
      <c r="F649" s="31"/>
      <c r="G649" s="31"/>
      <c r="H649" s="31"/>
      <c r="I649" s="31"/>
      <c r="J649" s="31"/>
    </row>
    <row r="650" spans="6:10" ht="15" customHeight="1">
      <c r="F650" s="31"/>
      <c r="G650" s="31"/>
      <c r="H650" s="31"/>
      <c r="I650" s="31"/>
      <c r="J650" s="31"/>
    </row>
    <row r="651" spans="6:10" ht="15" customHeight="1">
      <c r="F651" s="31"/>
      <c r="G651" s="31"/>
      <c r="H651" s="31"/>
      <c r="I651" s="31"/>
      <c r="J651" s="31"/>
    </row>
    <row r="652" spans="6:10" ht="15" customHeight="1">
      <c r="F652" s="31"/>
      <c r="G652" s="31"/>
      <c r="H652" s="31"/>
      <c r="I652" s="31"/>
      <c r="J652" s="31"/>
    </row>
    <row r="653" spans="6:10" ht="15" customHeight="1">
      <c r="F653" s="31"/>
      <c r="G653" s="31"/>
      <c r="H653" s="31"/>
      <c r="I653" s="31"/>
      <c r="J653" s="31"/>
    </row>
    <row r="654" spans="6:10" ht="15" customHeight="1">
      <c r="F654" s="31"/>
      <c r="G654" s="31"/>
      <c r="H654" s="31"/>
      <c r="I654" s="31"/>
      <c r="J654" s="31"/>
    </row>
    <row r="655" spans="6:10" ht="15" customHeight="1">
      <c r="F655" s="31"/>
      <c r="G655" s="31"/>
      <c r="H655" s="31"/>
      <c r="I655" s="31"/>
      <c r="J655" s="31"/>
    </row>
    <row r="656" spans="6:10" ht="15" customHeight="1">
      <c r="F656" s="31"/>
      <c r="G656" s="31"/>
      <c r="H656" s="31"/>
      <c r="I656" s="31"/>
      <c r="J656" s="31"/>
    </row>
    <row r="657" spans="6:10" ht="15" customHeight="1">
      <c r="F657" s="31"/>
      <c r="G657" s="31"/>
      <c r="H657" s="31"/>
      <c r="I657" s="31"/>
      <c r="J657" s="31"/>
    </row>
    <row r="658" spans="6:10" ht="15" customHeight="1">
      <c r="F658" s="31"/>
      <c r="G658" s="31"/>
      <c r="H658" s="31"/>
      <c r="I658" s="31"/>
      <c r="J658" s="31"/>
    </row>
    <row r="659" spans="6:10" ht="15" customHeight="1">
      <c r="F659" s="31"/>
      <c r="G659" s="31"/>
      <c r="H659" s="31"/>
      <c r="I659" s="31"/>
      <c r="J659" s="31"/>
    </row>
    <row r="660" spans="6:10" ht="15" customHeight="1">
      <c r="F660" s="31"/>
      <c r="G660" s="31"/>
      <c r="H660" s="31"/>
      <c r="I660" s="31"/>
      <c r="J660" s="31"/>
    </row>
    <row r="661" spans="6:10" ht="15" customHeight="1">
      <c r="F661" s="31"/>
      <c r="G661" s="31"/>
      <c r="H661" s="31"/>
      <c r="I661" s="31"/>
      <c r="J661" s="31"/>
    </row>
    <row r="662" spans="6:10" ht="15" customHeight="1">
      <c r="F662" s="31"/>
      <c r="G662" s="31"/>
      <c r="H662" s="31"/>
      <c r="I662" s="31"/>
      <c r="J662" s="31"/>
    </row>
    <row r="663" spans="6:10" ht="15" customHeight="1">
      <c r="F663" s="31"/>
      <c r="G663" s="31"/>
      <c r="H663" s="31"/>
      <c r="I663" s="31"/>
      <c r="J663" s="31"/>
    </row>
    <row r="664" spans="6:10" ht="15" customHeight="1">
      <c r="F664" s="31"/>
      <c r="G664" s="31"/>
      <c r="H664" s="31"/>
      <c r="I664" s="31"/>
      <c r="J664" s="31"/>
    </row>
    <row r="665" spans="6:10" ht="15" customHeight="1">
      <c r="F665" s="31"/>
      <c r="G665" s="31"/>
      <c r="H665" s="31"/>
      <c r="I665" s="31"/>
      <c r="J665" s="31"/>
    </row>
    <row r="666" spans="6:10" ht="15" customHeight="1">
      <c r="F666" s="31"/>
      <c r="G666" s="31"/>
      <c r="H666" s="31"/>
      <c r="I666" s="31"/>
      <c r="J666" s="31"/>
    </row>
    <row r="667" spans="6:10" ht="15" customHeight="1">
      <c r="F667" s="31"/>
      <c r="G667" s="31"/>
      <c r="H667" s="31"/>
      <c r="I667" s="31"/>
      <c r="J667" s="31"/>
    </row>
    <row r="668" spans="6:10" ht="15" customHeight="1">
      <c r="F668" s="31"/>
      <c r="G668" s="31"/>
      <c r="H668" s="31"/>
      <c r="I668" s="31"/>
      <c r="J668" s="31"/>
    </row>
    <row r="669" spans="6:10" ht="15" customHeight="1">
      <c r="F669" s="31"/>
      <c r="G669" s="31"/>
      <c r="H669" s="31"/>
      <c r="I669" s="31"/>
      <c r="J669" s="31"/>
    </row>
    <row r="670" spans="6:10" ht="15" customHeight="1">
      <c r="F670" s="31"/>
      <c r="G670" s="31"/>
      <c r="H670" s="31"/>
      <c r="I670" s="31"/>
      <c r="J670" s="31"/>
    </row>
    <row r="671" spans="6:10" ht="15" customHeight="1">
      <c r="F671" s="31"/>
      <c r="G671" s="31"/>
      <c r="H671" s="31"/>
      <c r="I671" s="31"/>
      <c r="J671" s="31"/>
    </row>
    <row r="672" spans="6:10" ht="15" customHeight="1">
      <c r="F672" s="31"/>
      <c r="G672" s="31"/>
      <c r="H672" s="31"/>
      <c r="I672" s="31"/>
      <c r="J672" s="31"/>
    </row>
    <row r="673" spans="6:10" ht="15" customHeight="1">
      <c r="F673" s="31"/>
      <c r="G673" s="31"/>
      <c r="H673" s="31"/>
      <c r="I673" s="31"/>
      <c r="J673" s="31"/>
    </row>
    <row r="674" spans="6:10" ht="15" customHeight="1">
      <c r="F674" s="31"/>
      <c r="G674" s="31"/>
      <c r="H674" s="31"/>
      <c r="I674" s="31"/>
      <c r="J674" s="31"/>
    </row>
    <row r="675" spans="6:10" ht="15" customHeight="1">
      <c r="F675" s="31"/>
      <c r="G675" s="31"/>
      <c r="H675" s="31"/>
      <c r="I675" s="31"/>
      <c r="J675" s="31"/>
    </row>
    <row r="676" spans="6:10" ht="15" customHeight="1">
      <c r="F676" s="31"/>
      <c r="G676" s="31"/>
      <c r="H676" s="31"/>
      <c r="I676" s="31"/>
      <c r="J676" s="31"/>
    </row>
  </sheetData>
  <sortState ref="A8:K170">
    <sortCondition ref="A8:A170"/>
  </sortState>
  <phoneticPr fontId="3" type="noConversion"/>
  <printOptions gridLinesSet="0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6"/>
  <sheetViews>
    <sheetView showGridLines="0" workbookViewId="0">
      <selection activeCell="L6" sqref="L6"/>
    </sheetView>
  </sheetViews>
  <sheetFormatPr baseColWidth="10" defaultColWidth="15.6640625" defaultRowHeight="15" customHeight="1"/>
  <cols>
    <col min="1" max="1" width="5.6640625" style="12" customWidth="1"/>
    <col min="2" max="2" width="22.6640625" style="11" customWidth="1"/>
    <col min="3" max="4" width="10.6640625" style="6" customWidth="1"/>
    <col min="5" max="5" width="10.6640625" style="22" customWidth="1"/>
    <col min="6" max="9" width="9.5546875" style="28" customWidth="1"/>
    <col min="10" max="10" width="9.5546875" style="36" customWidth="1"/>
    <col min="11" max="11" width="4.33203125" style="11" customWidth="1"/>
    <col min="12" max="47" width="10.6640625" style="11" customWidth="1"/>
    <col min="48" max="16384" width="15.6640625" style="11"/>
  </cols>
  <sheetData>
    <row r="1" spans="1:11" s="2" customFormat="1" ht="15" customHeight="1">
      <c r="A1" s="1" t="s">
        <v>164</v>
      </c>
      <c r="C1" s="6"/>
      <c r="D1" s="6"/>
      <c r="E1" s="22"/>
      <c r="F1" s="26"/>
      <c r="G1" s="26"/>
      <c r="H1" s="26"/>
      <c r="I1" s="26"/>
      <c r="J1" s="32"/>
    </row>
    <row r="2" spans="1:11" s="2" customFormat="1" ht="15" customHeight="1">
      <c r="A2" s="5"/>
      <c r="C2" s="6"/>
      <c r="D2" s="6"/>
      <c r="E2" s="22"/>
      <c r="F2" s="26"/>
      <c r="G2" s="26"/>
      <c r="H2" s="26"/>
      <c r="I2" s="26"/>
      <c r="J2" s="32"/>
    </row>
    <row r="3" spans="1:11" s="7" customFormat="1" ht="15" customHeight="1">
      <c r="A3" s="3"/>
      <c r="B3" s="3"/>
      <c r="C3" s="15" t="s">
        <v>165</v>
      </c>
      <c r="D3" s="16" t="s">
        <v>167</v>
      </c>
      <c r="E3" s="23" t="s">
        <v>168</v>
      </c>
      <c r="F3" s="29" t="s">
        <v>168</v>
      </c>
      <c r="G3" s="29" t="s">
        <v>172</v>
      </c>
      <c r="H3" s="29" t="s">
        <v>174</v>
      </c>
      <c r="I3" s="29" t="s">
        <v>176</v>
      </c>
      <c r="J3" s="33" t="s">
        <v>176</v>
      </c>
    </row>
    <row r="4" spans="1:11" s="7" customFormat="1" ht="15" customHeight="1">
      <c r="A4" s="3"/>
      <c r="B4" s="3"/>
      <c r="C4" s="17" t="s">
        <v>166</v>
      </c>
      <c r="D4" s="18" t="s">
        <v>169</v>
      </c>
      <c r="E4" s="24" t="s">
        <v>169</v>
      </c>
      <c r="F4" s="29" t="s">
        <v>169</v>
      </c>
      <c r="G4" s="29" t="s">
        <v>173</v>
      </c>
      <c r="H4" s="29" t="s">
        <v>173</v>
      </c>
      <c r="I4" s="29" t="s">
        <v>173</v>
      </c>
      <c r="J4" s="33" t="s">
        <v>175</v>
      </c>
    </row>
    <row r="5" spans="1:11" s="8" customFormat="1" ht="15" customHeight="1">
      <c r="C5" s="19">
        <v>2013</v>
      </c>
      <c r="D5" s="20">
        <v>2013</v>
      </c>
      <c r="E5" s="21">
        <v>2013</v>
      </c>
      <c r="F5" s="30">
        <v>2013</v>
      </c>
      <c r="G5" s="30">
        <v>2013</v>
      </c>
      <c r="H5" s="30"/>
      <c r="I5" s="30">
        <v>2013</v>
      </c>
      <c r="J5" s="34">
        <v>2013</v>
      </c>
    </row>
    <row r="6" spans="1:11" s="2" customFormat="1" ht="15" customHeight="1">
      <c r="A6" s="9"/>
      <c r="B6" s="4" t="s">
        <v>0</v>
      </c>
      <c r="C6" s="4">
        <v>297622</v>
      </c>
      <c r="D6" s="4">
        <v>7512</v>
      </c>
      <c r="E6" s="25">
        <v>2.5</v>
      </c>
      <c r="F6" s="26"/>
      <c r="G6" s="26"/>
      <c r="H6" s="26"/>
      <c r="I6" s="26"/>
      <c r="J6" s="32"/>
    </row>
    <row r="7" spans="1:11" s="2" customFormat="1" ht="15" customHeight="1">
      <c r="A7" s="9"/>
      <c r="B7" s="4"/>
      <c r="C7" s="6"/>
      <c r="D7" s="6"/>
      <c r="E7" s="22"/>
      <c r="F7" s="26"/>
      <c r="G7" s="26"/>
      <c r="H7" s="26"/>
      <c r="I7" s="26"/>
      <c r="J7" s="32"/>
    </row>
    <row r="8" spans="1:11" s="2" customFormat="1" ht="15" customHeight="1">
      <c r="A8" s="5">
        <v>2138</v>
      </c>
      <c r="B8" s="10" t="s">
        <v>54</v>
      </c>
      <c r="C8" s="6">
        <v>670</v>
      </c>
      <c r="D8" s="6">
        <v>4</v>
      </c>
      <c r="E8" s="22">
        <v>0.6</v>
      </c>
      <c r="F8" s="27">
        <f t="shared" ref="F8:F54" si="0">D8/C8*100</f>
        <v>0.59701492537313439</v>
      </c>
      <c r="G8" s="27">
        <f t="shared" ref="G8:G39" si="1">F8/$F$172*100</f>
        <v>23.653457949867278</v>
      </c>
      <c r="H8" s="27">
        <f>LN(G8)</f>
        <v>3.1635093177748299</v>
      </c>
      <c r="I8" s="27">
        <f t="shared" ref="I8:I54" si="2">H8/$H$172*100</f>
        <v>68.694732007956461</v>
      </c>
      <c r="J8" s="35">
        <v>47.743497039789474</v>
      </c>
      <c r="K8" s="11"/>
    </row>
    <row r="9" spans="1:11" ht="15" customHeight="1">
      <c r="A9" s="5">
        <v>2163</v>
      </c>
      <c r="B9" s="10" t="s">
        <v>171</v>
      </c>
      <c r="C9" s="6">
        <v>2354</v>
      </c>
      <c r="D9" s="6">
        <v>24</v>
      </c>
      <c r="E9" s="22">
        <v>1.2</v>
      </c>
      <c r="F9" s="27">
        <f t="shared" si="0"/>
        <v>1.0195412064570943</v>
      </c>
      <c r="G9" s="27">
        <f t="shared" si="1"/>
        <v>40.393755717275468</v>
      </c>
      <c r="H9" s="27">
        <f>LN(G9)</f>
        <v>3.6986752115676746</v>
      </c>
      <c r="I9" s="27">
        <f t="shared" si="2"/>
        <v>80.315711736809163</v>
      </c>
      <c r="J9" s="35">
        <v>58.218776175497787</v>
      </c>
    </row>
    <row r="10" spans="1:11" ht="15" customHeight="1">
      <c r="A10" s="5">
        <v>2121</v>
      </c>
      <c r="B10" s="10" t="s">
        <v>123</v>
      </c>
      <c r="C10" s="6">
        <v>1445</v>
      </c>
      <c r="D10" s="6">
        <v>35</v>
      </c>
      <c r="E10" s="22">
        <v>2.5</v>
      </c>
      <c r="F10" s="27">
        <f t="shared" si="0"/>
        <v>2.422145328719723</v>
      </c>
      <c r="G10" s="27">
        <f t="shared" si="1"/>
        <v>95.964288741243536</v>
      </c>
      <c r="H10" s="27">
        <f>LN(G10)</f>
        <v>4.5639761299828319</v>
      </c>
      <c r="I10" s="27">
        <f t="shared" si="2"/>
        <v>99.105482439485101</v>
      </c>
      <c r="J10" s="35">
        <v>60.747909194320663</v>
      </c>
    </row>
    <row r="11" spans="1:11" ht="15" customHeight="1">
      <c r="A11" s="5">
        <v>2172</v>
      </c>
      <c r="B11" s="10" t="s">
        <v>2</v>
      </c>
      <c r="C11" s="6">
        <v>71</v>
      </c>
      <c r="D11" s="6">
        <v>0</v>
      </c>
      <c r="E11" s="22">
        <v>0</v>
      </c>
      <c r="F11" s="27">
        <f t="shared" si="0"/>
        <v>0</v>
      </c>
      <c r="G11" s="27">
        <f t="shared" si="1"/>
        <v>0</v>
      </c>
      <c r="H11" s="27">
        <v>0</v>
      </c>
      <c r="I11" s="27">
        <f t="shared" si="2"/>
        <v>0</v>
      </c>
      <c r="J11" s="35">
        <v>64.623044489351955</v>
      </c>
    </row>
    <row r="12" spans="1:11" ht="15" customHeight="1">
      <c r="A12" s="5">
        <v>2216</v>
      </c>
      <c r="B12" s="10" t="s">
        <v>18</v>
      </c>
      <c r="C12" s="6">
        <v>148</v>
      </c>
      <c r="D12" s="6">
        <v>0</v>
      </c>
      <c r="E12" s="22">
        <v>0</v>
      </c>
      <c r="F12" s="27">
        <f t="shared" si="0"/>
        <v>0</v>
      </c>
      <c r="G12" s="27">
        <f t="shared" si="1"/>
        <v>0</v>
      </c>
      <c r="H12" s="27">
        <v>0</v>
      </c>
      <c r="I12" s="27">
        <f t="shared" si="2"/>
        <v>0</v>
      </c>
      <c r="J12" s="35">
        <v>64.713229408242938</v>
      </c>
    </row>
    <row r="13" spans="1:11" ht="15" customHeight="1">
      <c r="A13" s="5">
        <v>2134</v>
      </c>
      <c r="B13" s="10" t="s">
        <v>51</v>
      </c>
      <c r="C13" s="6">
        <v>772</v>
      </c>
      <c r="D13" s="6">
        <v>16</v>
      </c>
      <c r="E13" s="22">
        <v>2.1</v>
      </c>
      <c r="F13" s="27">
        <f t="shared" si="0"/>
        <v>2.0725388601036272</v>
      </c>
      <c r="G13" s="27">
        <f t="shared" si="1"/>
        <v>82.113040551352739</v>
      </c>
      <c r="H13" s="27">
        <f t="shared" ref="H13:H19" si="3">LN(G13)</f>
        <v>4.4080968412549559</v>
      </c>
      <c r="I13" s="27">
        <f t="shared" si="2"/>
        <v>95.720606692609095</v>
      </c>
      <c r="J13" s="35">
        <v>66.064386427495961</v>
      </c>
    </row>
    <row r="14" spans="1:11" ht="15" customHeight="1">
      <c r="A14" s="5">
        <v>2299</v>
      </c>
      <c r="B14" s="10" t="s">
        <v>33</v>
      </c>
      <c r="C14" s="6">
        <v>1944</v>
      </c>
      <c r="D14" s="6">
        <v>60</v>
      </c>
      <c r="E14" s="22">
        <v>3.1</v>
      </c>
      <c r="F14" s="27">
        <f t="shared" si="0"/>
        <v>3.0864197530864197</v>
      </c>
      <c r="G14" s="27">
        <f t="shared" si="1"/>
        <v>122.2825372408262</v>
      </c>
      <c r="H14" s="27">
        <f t="shared" si="3"/>
        <v>4.8063342462416676</v>
      </c>
      <c r="I14" s="27">
        <f t="shared" si="2"/>
        <v>104.36822206626906</v>
      </c>
      <c r="J14" s="35">
        <v>66.744612900472163</v>
      </c>
      <c r="K14" s="2"/>
    </row>
    <row r="15" spans="1:11" ht="15" customHeight="1">
      <c r="A15" s="5">
        <v>2038</v>
      </c>
      <c r="B15" s="10" t="s">
        <v>106</v>
      </c>
      <c r="C15" s="6">
        <v>64</v>
      </c>
      <c r="D15" s="6">
        <v>2</v>
      </c>
      <c r="E15" s="22">
        <v>3.1</v>
      </c>
      <c r="F15" s="27">
        <f t="shared" si="0"/>
        <v>3.125</v>
      </c>
      <c r="G15" s="27">
        <f t="shared" si="1"/>
        <v>123.81106895633653</v>
      </c>
      <c r="H15" s="27">
        <f t="shared" si="3"/>
        <v>4.8187567662402246</v>
      </c>
      <c r="I15" s="27">
        <f t="shared" si="2"/>
        <v>104.63797366060436</v>
      </c>
      <c r="J15" s="35">
        <v>68.003971519545388</v>
      </c>
    </row>
    <row r="16" spans="1:11" ht="15" customHeight="1">
      <c r="A16" s="5">
        <v>2162</v>
      </c>
      <c r="B16" s="10" t="s">
        <v>134</v>
      </c>
      <c r="C16" s="6">
        <v>1225</v>
      </c>
      <c r="D16" s="6">
        <v>13</v>
      </c>
      <c r="E16" s="22">
        <v>1.1000000000000001</v>
      </c>
      <c r="F16" s="27">
        <f t="shared" si="0"/>
        <v>1.0612244897959184</v>
      </c>
      <c r="G16" s="27">
        <f t="shared" si="1"/>
        <v>42.045228314968163</v>
      </c>
      <c r="H16" s="27">
        <f t="shared" si="3"/>
        <v>3.7387459035226605</v>
      </c>
      <c r="I16" s="27">
        <f t="shared" si="2"/>
        <v>81.185835756913932</v>
      </c>
      <c r="J16" s="35">
        <v>68.848119911692734</v>
      </c>
      <c r="K16" s="2"/>
    </row>
    <row r="17" spans="1:11" ht="15" customHeight="1">
      <c r="A17" s="5">
        <v>2049</v>
      </c>
      <c r="B17" s="10" t="s">
        <v>112</v>
      </c>
      <c r="C17" s="6">
        <v>253</v>
      </c>
      <c r="D17" s="6">
        <v>3</v>
      </c>
      <c r="E17" s="22">
        <v>1.3</v>
      </c>
      <c r="F17" s="27">
        <f t="shared" si="0"/>
        <v>1.1857707509881421</v>
      </c>
      <c r="G17" s="27">
        <f t="shared" si="1"/>
        <v>46.979694149439936</v>
      </c>
      <c r="H17" s="27">
        <f t="shared" si="3"/>
        <v>3.84971546898054</v>
      </c>
      <c r="I17" s="27">
        <f t="shared" si="2"/>
        <v>83.595509253791874</v>
      </c>
      <c r="J17" s="35">
        <v>72.790477473208554</v>
      </c>
      <c r="K17" s="2"/>
    </row>
    <row r="18" spans="1:11" ht="15" customHeight="1">
      <c r="A18" s="5">
        <v>2336</v>
      </c>
      <c r="B18" s="10" t="s">
        <v>116</v>
      </c>
      <c r="C18" s="6">
        <v>1347</v>
      </c>
      <c r="D18" s="6">
        <v>18</v>
      </c>
      <c r="E18" s="22">
        <v>1.3</v>
      </c>
      <c r="F18" s="27">
        <f t="shared" si="0"/>
        <v>1.3363028953229399</v>
      </c>
      <c r="G18" s="27">
        <f t="shared" si="1"/>
        <v>52.943708774201816</v>
      </c>
      <c r="H18" s="27">
        <f t="shared" si="3"/>
        <v>3.9692292505257516</v>
      </c>
      <c r="I18" s="27">
        <f t="shared" si="2"/>
        <v>86.190718045615682</v>
      </c>
      <c r="J18" s="35">
        <v>73.084248525983739</v>
      </c>
      <c r="K18" s="2"/>
    </row>
    <row r="19" spans="1:11" ht="15" customHeight="1">
      <c r="A19" s="5">
        <v>2067</v>
      </c>
      <c r="B19" s="10" t="s">
        <v>88</v>
      </c>
      <c r="C19" s="6">
        <v>373</v>
      </c>
      <c r="D19" s="6">
        <v>1</v>
      </c>
      <c r="E19" s="22">
        <v>0.3</v>
      </c>
      <c r="F19" s="27">
        <f t="shared" si="0"/>
        <v>0.26809651474530832</v>
      </c>
      <c r="G19" s="27">
        <f t="shared" si="1"/>
        <v>10.621861143707157</v>
      </c>
      <c r="H19" s="27">
        <f t="shared" si="3"/>
        <v>2.3629142493961357</v>
      </c>
      <c r="I19" s="27">
        <f t="shared" si="2"/>
        <v>51.310030986165287</v>
      </c>
      <c r="J19" s="35">
        <v>74.599819095475837</v>
      </c>
    </row>
    <row r="20" spans="1:11" ht="15" customHeight="1">
      <c r="A20" s="5">
        <v>2033</v>
      </c>
      <c r="B20" s="10" t="s">
        <v>148</v>
      </c>
      <c r="C20" s="6">
        <v>142</v>
      </c>
      <c r="D20" s="6">
        <v>0</v>
      </c>
      <c r="E20" s="22">
        <v>0</v>
      </c>
      <c r="F20" s="27">
        <f t="shared" si="0"/>
        <v>0</v>
      </c>
      <c r="G20" s="27">
        <f t="shared" si="1"/>
        <v>0</v>
      </c>
      <c r="H20" s="27">
        <v>0</v>
      </c>
      <c r="I20" s="27">
        <f t="shared" si="2"/>
        <v>0</v>
      </c>
      <c r="J20" s="35">
        <v>76.41398580046932</v>
      </c>
    </row>
    <row r="21" spans="1:11" ht="15" customHeight="1">
      <c r="A21" s="5">
        <v>2137</v>
      </c>
      <c r="B21" s="10" t="s">
        <v>53</v>
      </c>
      <c r="C21" s="6">
        <v>583</v>
      </c>
      <c r="D21" s="6">
        <v>7</v>
      </c>
      <c r="E21" s="22">
        <v>1.2</v>
      </c>
      <c r="F21" s="27">
        <f t="shared" si="0"/>
        <v>1.2006861063464835</v>
      </c>
      <c r="G21" s="27">
        <f t="shared" si="1"/>
        <v>47.570633698489502</v>
      </c>
      <c r="H21" s="27">
        <f>LN(G21)</f>
        <v>3.8622156317447716</v>
      </c>
      <c r="I21" s="27">
        <f t="shared" si="2"/>
        <v>83.866946839361788</v>
      </c>
      <c r="J21" s="35">
        <v>76.692748129744857</v>
      </c>
    </row>
    <row r="22" spans="1:11" ht="15" customHeight="1">
      <c r="A22" s="5">
        <v>2300</v>
      </c>
      <c r="B22" s="10" t="s">
        <v>34</v>
      </c>
      <c r="C22" s="6">
        <v>1043</v>
      </c>
      <c r="D22" s="6">
        <v>33</v>
      </c>
      <c r="E22" s="22">
        <v>3.2</v>
      </c>
      <c r="F22" s="27">
        <f t="shared" si="0"/>
        <v>3.1639501438159154</v>
      </c>
      <c r="G22" s="27">
        <f t="shared" si="1"/>
        <v>125.35425581772901</v>
      </c>
      <c r="H22" s="27">
        <f>LN(G22)</f>
        <v>4.8311437755056588</v>
      </c>
      <c r="I22" s="27">
        <f t="shared" si="2"/>
        <v>104.90695414916749</v>
      </c>
      <c r="J22" s="35">
        <v>77.375187760874937</v>
      </c>
    </row>
    <row r="23" spans="1:11" ht="15" customHeight="1">
      <c r="A23" s="5">
        <v>2009</v>
      </c>
      <c r="B23" s="10" t="s">
        <v>96</v>
      </c>
      <c r="C23" s="6">
        <v>371</v>
      </c>
      <c r="D23" s="6">
        <v>6</v>
      </c>
      <c r="E23" s="22">
        <v>1.6</v>
      </c>
      <c r="F23" s="27">
        <f t="shared" si="0"/>
        <v>1.6172506738544474</v>
      </c>
      <c r="G23" s="27">
        <f t="shared" si="1"/>
        <v>64.074731104087917</v>
      </c>
      <c r="H23" s="27">
        <f>LN(G23)</f>
        <v>4.1600500756605712</v>
      </c>
      <c r="I23" s="27">
        <f t="shared" si="2"/>
        <v>90.334339615029563</v>
      </c>
      <c r="J23" s="35">
        <v>77.433228021745876</v>
      </c>
    </row>
    <row r="24" spans="1:11" ht="15" customHeight="1">
      <c r="A24" s="5">
        <v>2079</v>
      </c>
      <c r="B24" s="10" t="s">
        <v>90</v>
      </c>
      <c r="C24" s="6">
        <v>197</v>
      </c>
      <c r="D24" s="6">
        <v>1</v>
      </c>
      <c r="E24" s="22">
        <v>0.5</v>
      </c>
      <c r="F24" s="27">
        <f t="shared" si="0"/>
        <v>0.50761421319796951</v>
      </c>
      <c r="G24" s="27">
        <f t="shared" si="1"/>
        <v>20.111442673110499</v>
      </c>
      <c r="H24" s="27">
        <f>LN(G24)</f>
        <v>3.0012889403019622</v>
      </c>
      <c r="I24" s="27">
        <f t="shared" si="2"/>
        <v>65.172161268520014</v>
      </c>
      <c r="J24" s="35">
        <v>78.055609357283558</v>
      </c>
    </row>
    <row r="25" spans="1:11" ht="15" customHeight="1">
      <c r="A25" s="5">
        <v>2040</v>
      </c>
      <c r="B25" s="10" t="s">
        <v>108</v>
      </c>
      <c r="C25" s="6">
        <v>229</v>
      </c>
      <c r="D25" s="6">
        <v>0</v>
      </c>
      <c r="E25" s="22">
        <v>0</v>
      </c>
      <c r="F25" s="27">
        <f t="shared" si="0"/>
        <v>0</v>
      </c>
      <c r="G25" s="27">
        <f t="shared" si="1"/>
        <v>0</v>
      </c>
      <c r="H25" s="27">
        <v>0</v>
      </c>
      <c r="I25" s="27">
        <f t="shared" si="2"/>
        <v>0</v>
      </c>
      <c r="J25" s="35">
        <v>78.751582457426522</v>
      </c>
      <c r="K25" s="2"/>
    </row>
    <row r="26" spans="1:11" ht="15" customHeight="1">
      <c r="A26" s="5">
        <v>2230</v>
      </c>
      <c r="B26" s="10" t="s">
        <v>24</v>
      </c>
      <c r="C26" s="6">
        <v>87</v>
      </c>
      <c r="D26" s="6">
        <v>0</v>
      </c>
      <c r="E26" s="22">
        <v>0</v>
      </c>
      <c r="F26" s="27">
        <f t="shared" si="0"/>
        <v>0</v>
      </c>
      <c r="G26" s="27">
        <f t="shared" si="1"/>
        <v>0</v>
      </c>
      <c r="H26" s="27">
        <v>0</v>
      </c>
      <c r="I26" s="27">
        <f t="shared" si="2"/>
        <v>0</v>
      </c>
      <c r="J26" s="35">
        <v>79.017372207664181</v>
      </c>
    </row>
    <row r="27" spans="1:11" ht="15" customHeight="1">
      <c r="A27" s="5">
        <v>2149</v>
      </c>
      <c r="B27" s="10" t="s">
        <v>59</v>
      </c>
      <c r="C27" s="6">
        <v>1517</v>
      </c>
      <c r="D27" s="6">
        <v>28</v>
      </c>
      <c r="E27" s="22">
        <v>1.9</v>
      </c>
      <c r="F27" s="27">
        <f t="shared" si="0"/>
        <v>1.8457481872116019</v>
      </c>
      <c r="G27" s="27">
        <f t="shared" si="1"/>
        <v>73.127697946524421</v>
      </c>
      <c r="H27" s="27">
        <f>LN(G27)</f>
        <v>4.2922071998666231</v>
      </c>
      <c r="I27" s="27">
        <f t="shared" si="2"/>
        <v>93.204095104374105</v>
      </c>
      <c r="J27" s="35">
        <v>79.181316139942894</v>
      </c>
    </row>
    <row r="28" spans="1:11" ht="15" customHeight="1">
      <c r="A28" s="5">
        <v>2072</v>
      </c>
      <c r="B28" s="10" t="s">
        <v>151</v>
      </c>
      <c r="C28" s="6">
        <v>320</v>
      </c>
      <c r="D28" s="6">
        <v>0</v>
      </c>
      <c r="E28" s="22">
        <v>0</v>
      </c>
      <c r="F28" s="27">
        <f t="shared" si="0"/>
        <v>0</v>
      </c>
      <c r="G28" s="27">
        <f t="shared" si="1"/>
        <v>0</v>
      </c>
      <c r="H28" s="27">
        <v>0</v>
      </c>
      <c r="I28" s="27">
        <f t="shared" si="2"/>
        <v>0</v>
      </c>
      <c r="J28" s="35">
        <v>79.906978673869602</v>
      </c>
    </row>
    <row r="29" spans="1:11" ht="15" customHeight="1">
      <c r="A29" s="5">
        <v>2044</v>
      </c>
      <c r="B29" s="10" t="s">
        <v>110</v>
      </c>
      <c r="C29" s="6">
        <v>325</v>
      </c>
      <c r="D29" s="6">
        <v>3</v>
      </c>
      <c r="E29" s="22">
        <v>1</v>
      </c>
      <c r="F29" s="27">
        <f t="shared" si="0"/>
        <v>0.92307692307692313</v>
      </c>
      <c r="G29" s="27">
        <f t="shared" si="1"/>
        <v>36.571884984025559</v>
      </c>
      <c r="H29" s="27">
        <f t="shared" ref="H29:H39" si="4">LN(G29)</f>
        <v>3.599279775378323</v>
      </c>
      <c r="I29" s="27">
        <f t="shared" si="2"/>
        <v>78.15736726363906</v>
      </c>
      <c r="J29" s="35">
        <v>80.439455761238662</v>
      </c>
    </row>
    <row r="30" spans="1:11" ht="15" customHeight="1">
      <c r="A30" s="5">
        <v>2243</v>
      </c>
      <c r="B30" s="10" t="s">
        <v>64</v>
      </c>
      <c r="C30" s="6">
        <v>531</v>
      </c>
      <c r="D30" s="6">
        <v>5</v>
      </c>
      <c r="E30" s="22">
        <v>1</v>
      </c>
      <c r="F30" s="27">
        <f t="shared" si="0"/>
        <v>0.94161958568738224</v>
      </c>
      <c r="G30" s="27">
        <f t="shared" si="1"/>
        <v>37.306536785336803</v>
      </c>
      <c r="H30" s="27">
        <f t="shared" si="4"/>
        <v>3.6191685602321124</v>
      </c>
      <c r="I30" s="27">
        <f t="shared" si="2"/>
        <v>78.589246739327152</v>
      </c>
      <c r="J30" s="35">
        <v>80.500529313262277</v>
      </c>
    </row>
    <row r="31" spans="1:11" ht="15" customHeight="1">
      <c r="A31" s="5">
        <v>2259</v>
      </c>
      <c r="B31" s="10" t="s">
        <v>70</v>
      </c>
      <c r="C31" s="6">
        <v>636</v>
      </c>
      <c r="D31" s="6">
        <v>6</v>
      </c>
      <c r="E31" s="22">
        <v>1</v>
      </c>
      <c r="F31" s="27">
        <f t="shared" si="0"/>
        <v>0.94339622641509435</v>
      </c>
      <c r="G31" s="27">
        <f t="shared" si="1"/>
        <v>37.376926477384615</v>
      </c>
      <c r="H31" s="27">
        <f t="shared" si="4"/>
        <v>3.6210535749278838</v>
      </c>
      <c r="I31" s="27">
        <f t="shared" si="2"/>
        <v>78.630179313361154</v>
      </c>
      <c r="J31" s="35">
        <v>81.229944812190482</v>
      </c>
      <c r="K31" s="2"/>
    </row>
    <row r="32" spans="1:11" ht="15" customHeight="1">
      <c r="A32" s="5">
        <v>2135</v>
      </c>
      <c r="B32" s="10" t="s">
        <v>52</v>
      </c>
      <c r="C32" s="6">
        <v>2077</v>
      </c>
      <c r="D32" s="6">
        <v>58</v>
      </c>
      <c r="E32" s="22">
        <v>2.9</v>
      </c>
      <c r="F32" s="27">
        <f t="shared" si="0"/>
        <v>2.7924891670678864</v>
      </c>
      <c r="G32" s="27">
        <f t="shared" si="1"/>
        <v>110.63714202357275</v>
      </c>
      <c r="H32" s="27">
        <f t="shared" si="4"/>
        <v>4.7062558557102578</v>
      </c>
      <c r="I32" s="27">
        <f t="shared" si="2"/>
        <v>102.19504742799157</v>
      </c>
      <c r="J32" s="35">
        <v>81.964405091695554</v>
      </c>
    </row>
    <row r="33" spans="1:15" ht="15" customHeight="1">
      <c r="A33" s="5">
        <v>2034</v>
      </c>
      <c r="B33" s="10" t="s">
        <v>104</v>
      </c>
      <c r="C33" s="6">
        <v>612</v>
      </c>
      <c r="D33" s="6">
        <v>9</v>
      </c>
      <c r="E33" s="22">
        <v>1.5</v>
      </c>
      <c r="F33" s="27">
        <f t="shared" si="0"/>
        <v>1.4705882352941175</v>
      </c>
      <c r="G33" s="27">
        <f t="shared" si="1"/>
        <v>58.264032450040716</v>
      </c>
      <c r="H33" s="27">
        <f t="shared" si="4"/>
        <v>4.0649849638638438</v>
      </c>
      <c r="I33" s="27">
        <f t="shared" si="2"/>
        <v>88.270026941287838</v>
      </c>
      <c r="J33" s="35">
        <v>82.332669563034685</v>
      </c>
    </row>
    <row r="34" spans="1:15" ht="15" customHeight="1">
      <c r="A34" s="5">
        <v>2024</v>
      </c>
      <c r="B34" s="10" t="s">
        <v>102</v>
      </c>
      <c r="C34" s="6">
        <v>666</v>
      </c>
      <c r="D34" s="6">
        <v>8</v>
      </c>
      <c r="E34" s="22">
        <v>1.3</v>
      </c>
      <c r="F34" s="27">
        <f t="shared" si="0"/>
        <v>1.2012012012012012</v>
      </c>
      <c r="G34" s="27">
        <f t="shared" si="1"/>
        <v>47.591041520753983</v>
      </c>
      <c r="H34" s="27">
        <f t="shared" si="4"/>
        <v>3.8626445401793976</v>
      </c>
      <c r="I34" s="27">
        <f t="shared" si="2"/>
        <v>83.876260467681789</v>
      </c>
      <c r="J34" s="35">
        <v>82.79803656580026</v>
      </c>
    </row>
    <row r="35" spans="1:15" ht="15" customHeight="1">
      <c r="A35" s="5">
        <v>2152</v>
      </c>
      <c r="B35" s="10" t="s">
        <v>60</v>
      </c>
      <c r="C35" s="6">
        <v>1458</v>
      </c>
      <c r="D35" s="6">
        <v>8</v>
      </c>
      <c r="E35" s="22">
        <v>0.6</v>
      </c>
      <c r="F35" s="27">
        <f t="shared" si="0"/>
        <v>0.5486968449931412</v>
      </c>
      <c r="G35" s="27">
        <f t="shared" si="1"/>
        <v>21.739117731702432</v>
      </c>
      <c r="H35" s="27">
        <f t="shared" si="4"/>
        <v>3.0791132981511833</v>
      </c>
      <c r="I35" s="27">
        <f t="shared" si="2"/>
        <v>66.862095727099046</v>
      </c>
      <c r="J35" s="35">
        <v>83.091757877852373</v>
      </c>
    </row>
    <row r="36" spans="1:15" ht="15" customHeight="1">
      <c r="A36" s="5">
        <v>2270</v>
      </c>
      <c r="B36" s="10" t="s">
        <v>78</v>
      </c>
      <c r="C36" s="6">
        <v>180</v>
      </c>
      <c r="D36" s="6">
        <v>1</v>
      </c>
      <c r="E36" s="22">
        <v>0.5</v>
      </c>
      <c r="F36" s="27">
        <f t="shared" si="0"/>
        <v>0.55555555555555558</v>
      </c>
      <c r="G36" s="27">
        <f t="shared" si="1"/>
        <v>22.010856703348715</v>
      </c>
      <c r="H36" s="27">
        <f t="shared" si="4"/>
        <v>3.0915358181497403</v>
      </c>
      <c r="I36" s="27">
        <f t="shared" si="2"/>
        <v>67.13184732143435</v>
      </c>
      <c r="J36" s="35">
        <v>83.202712698218534</v>
      </c>
    </row>
    <row r="37" spans="1:15" ht="15" customHeight="1">
      <c r="A37" s="5">
        <v>2027</v>
      </c>
      <c r="B37" s="10" t="s">
        <v>103</v>
      </c>
      <c r="C37" s="6">
        <v>353</v>
      </c>
      <c r="D37" s="6">
        <v>1</v>
      </c>
      <c r="E37" s="22">
        <v>0.3</v>
      </c>
      <c r="F37" s="27">
        <f t="shared" si="0"/>
        <v>0.28328611898016998</v>
      </c>
      <c r="G37" s="27">
        <f t="shared" si="1"/>
        <v>11.22366630765657</v>
      </c>
      <c r="H37" s="27">
        <f t="shared" si="4"/>
        <v>2.4180246121066542</v>
      </c>
      <c r="I37" s="27">
        <f t="shared" si="2"/>
        <v>52.506737307208539</v>
      </c>
      <c r="J37" s="35">
        <v>83.846640873815517</v>
      </c>
      <c r="K37" s="6"/>
      <c r="L37" s="6"/>
      <c r="M37" s="6"/>
      <c r="N37" s="6"/>
      <c r="O37" s="6"/>
    </row>
    <row r="38" spans="1:15" ht="15" customHeight="1">
      <c r="A38" s="5">
        <v>2129</v>
      </c>
      <c r="B38" s="10" t="s">
        <v>48</v>
      </c>
      <c r="C38" s="6">
        <v>776</v>
      </c>
      <c r="D38" s="6">
        <v>8</v>
      </c>
      <c r="E38" s="22">
        <v>1.1000000000000001</v>
      </c>
      <c r="F38" s="27">
        <f t="shared" si="0"/>
        <v>1.0309278350515463</v>
      </c>
      <c r="G38" s="27">
        <f t="shared" si="1"/>
        <v>40.844888727863591</v>
      </c>
      <c r="H38" s="27">
        <f t="shared" si="4"/>
        <v>3.7097816905365679</v>
      </c>
      <c r="I38" s="27">
        <f t="shared" si="2"/>
        <v>80.55688586328742</v>
      </c>
      <c r="J38" s="35">
        <v>83.943212807644571</v>
      </c>
    </row>
    <row r="39" spans="1:15" ht="15" customHeight="1">
      <c r="A39" s="5">
        <v>2304</v>
      </c>
      <c r="B39" s="10" t="s">
        <v>38</v>
      </c>
      <c r="C39" s="6">
        <v>1281</v>
      </c>
      <c r="D39" s="6">
        <v>29</v>
      </c>
      <c r="E39" s="22">
        <v>2.2999999999999998</v>
      </c>
      <c r="F39" s="27">
        <f t="shared" si="0"/>
        <v>2.2638563622170182</v>
      </c>
      <c r="G39" s="27">
        <f t="shared" si="1"/>
        <v>89.692952374301569</v>
      </c>
      <c r="H39" s="27">
        <f t="shared" si="4"/>
        <v>4.4963921971296905</v>
      </c>
      <c r="I39" s="27">
        <f t="shared" si="2"/>
        <v>97.637915984313153</v>
      </c>
      <c r="J39" s="35">
        <v>84.057587624288999</v>
      </c>
    </row>
    <row r="40" spans="1:15" s="2" customFormat="1" ht="15" customHeight="1">
      <c r="A40" s="5">
        <v>2179</v>
      </c>
      <c r="B40" s="10" t="s">
        <v>6</v>
      </c>
      <c r="C40" s="6">
        <v>132</v>
      </c>
      <c r="D40" s="6">
        <v>0</v>
      </c>
      <c r="E40" s="22">
        <v>0</v>
      </c>
      <c r="F40" s="27">
        <f t="shared" si="0"/>
        <v>0</v>
      </c>
      <c r="G40" s="27">
        <f t="shared" ref="G40:G71" si="5">F40/$F$172*100</f>
        <v>0</v>
      </c>
      <c r="H40" s="27">
        <v>0</v>
      </c>
      <c r="I40" s="27">
        <f t="shared" si="2"/>
        <v>0</v>
      </c>
      <c r="J40" s="35">
        <v>84.174209637134794</v>
      </c>
      <c r="K40" s="11"/>
    </row>
    <row r="41" spans="1:15" ht="15" customHeight="1">
      <c r="A41" s="5">
        <v>2114</v>
      </c>
      <c r="B41" s="10" t="s">
        <v>122</v>
      </c>
      <c r="C41" s="6">
        <v>1297</v>
      </c>
      <c r="D41" s="6">
        <v>10</v>
      </c>
      <c r="E41" s="22">
        <v>0.8</v>
      </c>
      <c r="F41" s="27">
        <f t="shared" si="0"/>
        <v>0.77101002313030076</v>
      </c>
      <c r="G41" s="27">
        <f t="shared" si="5"/>
        <v>30.54706404473993</v>
      </c>
      <c r="H41" s="27">
        <f t="shared" ref="H41:H48" si="6">LN(G41)</f>
        <v>3.4192685777175527</v>
      </c>
      <c r="I41" s="27">
        <f t="shared" si="2"/>
        <v>74.248473772395656</v>
      </c>
      <c r="J41" s="35">
        <v>84.613276454211686</v>
      </c>
      <c r="K41" s="2"/>
    </row>
    <row r="42" spans="1:15" ht="15" customHeight="1">
      <c r="A42" s="5">
        <v>2115</v>
      </c>
      <c r="B42" s="10" t="s">
        <v>136</v>
      </c>
      <c r="C42" s="6">
        <v>871</v>
      </c>
      <c r="D42" s="6">
        <v>8</v>
      </c>
      <c r="E42" s="22">
        <v>0.9</v>
      </c>
      <c r="F42" s="27">
        <f t="shared" si="0"/>
        <v>0.91848450057405284</v>
      </c>
      <c r="G42" s="27">
        <f t="shared" si="5"/>
        <v>36.389935307488116</v>
      </c>
      <c r="H42" s="27">
        <f t="shared" si="6"/>
        <v>3.594292233867284</v>
      </c>
      <c r="I42" s="27">
        <f t="shared" si="2"/>
        <v>78.049064175813669</v>
      </c>
      <c r="J42" s="35">
        <v>84.970139596828091</v>
      </c>
    </row>
    <row r="43" spans="1:15" ht="15" customHeight="1">
      <c r="A43" s="12">
        <v>2338</v>
      </c>
      <c r="B43" s="12" t="s">
        <v>133</v>
      </c>
      <c r="C43" s="6">
        <v>1154</v>
      </c>
      <c r="D43" s="6">
        <v>13</v>
      </c>
      <c r="E43" s="22">
        <v>1.1000000000000001</v>
      </c>
      <c r="F43" s="27">
        <f t="shared" si="0"/>
        <v>1.1265164644714039</v>
      </c>
      <c r="G43" s="27">
        <f t="shared" si="5"/>
        <v>44.63206645219757</v>
      </c>
      <c r="H43" s="27">
        <f t="shared" si="6"/>
        <v>3.7984525794334427</v>
      </c>
      <c r="I43" s="27">
        <f t="shared" si="2"/>
        <v>82.482349750955862</v>
      </c>
      <c r="J43" s="35">
        <v>85.070679228902208</v>
      </c>
    </row>
    <row r="44" spans="1:15" s="2" customFormat="1" ht="15" customHeight="1">
      <c r="A44" s="5">
        <v>2113</v>
      </c>
      <c r="B44" s="10" t="s">
        <v>94</v>
      </c>
      <c r="C44" s="6">
        <v>2134</v>
      </c>
      <c r="D44" s="6">
        <v>15</v>
      </c>
      <c r="E44" s="22">
        <v>0.7</v>
      </c>
      <c r="F44" s="27">
        <f t="shared" si="0"/>
        <v>0.70290534208059985</v>
      </c>
      <c r="G44" s="27">
        <f t="shared" si="5"/>
        <v>27.848787768997909</v>
      </c>
      <c r="H44" s="27">
        <f t="shared" si="6"/>
        <v>3.3267894382804624</v>
      </c>
      <c r="I44" s="27">
        <f t="shared" si="2"/>
        <v>72.240314774961163</v>
      </c>
      <c r="J44" s="35">
        <v>85.692179366829151</v>
      </c>
      <c r="K44" s="11"/>
    </row>
    <row r="45" spans="1:15" ht="15" customHeight="1">
      <c r="A45" s="5">
        <v>2213</v>
      </c>
      <c r="B45" s="10" t="s">
        <v>17</v>
      </c>
      <c r="C45" s="6">
        <v>611</v>
      </c>
      <c r="D45" s="6">
        <v>2</v>
      </c>
      <c r="E45" s="22">
        <v>0.3</v>
      </c>
      <c r="F45" s="27">
        <f t="shared" si="0"/>
        <v>0.32733224222585927</v>
      </c>
      <c r="G45" s="27">
        <f t="shared" si="5"/>
        <v>12.968753540434596</v>
      </c>
      <c r="H45" s="27">
        <f t="shared" si="6"/>
        <v>2.562542890428301</v>
      </c>
      <c r="I45" s="27">
        <f t="shared" si="2"/>
        <v>55.644911847671018</v>
      </c>
      <c r="J45" s="35">
        <v>85.896007464257039</v>
      </c>
    </row>
    <row r="46" spans="1:15" ht="15" customHeight="1">
      <c r="A46" s="5">
        <v>2116</v>
      </c>
      <c r="B46" s="10" t="s">
        <v>138</v>
      </c>
      <c r="C46" s="6">
        <v>935</v>
      </c>
      <c r="D46" s="6">
        <v>4</v>
      </c>
      <c r="E46" s="22">
        <v>0.4</v>
      </c>
      <c r="F46" s="27">
        <f t="shared" si="0"/>
        <v>0.42780748663101603</v>
      </c>
      <c r="G46" s="27">
        <f t="shared" si="5"/>
        <v>16.949536712739118</v>
      </c>
      <c r="H46" s="27">
        <f t="shared" si="6"/>
        <v>2.8302405008711546</v>
      </c>
      <c r="I46" s="27">
        <f t="shared" si="2"/>
        <v>61.457891599371891</v>
      </c>
      <c r="J46" s="35">
        <v>86.953408043629452</v>
      </c>
    </row>
    <row r="47" spans="1:15" ht="15" customHeight="1">
      <c r="A47" s="5">
        <v>2251</v>
      </c>
      <c r="B47" s="10" t="s">
        <v>67</v>
      </c>
      <c r="C47" s="6">
        <v>312</v>
      </c>
      <c r="D47" s="6">
        <v>3</v>
      </c>
      <c r="E47" s="22">
        <v>1</v>
      </c>
      <c r="F47" s="27">
        <f t="shared" si="0"/>
        <v>0.96153846153846156</v>
      </c>
      <c r="G47" s="27">
        <f t="shared" si="5"/>
        <v>38.095713525026625</v>
      </c>
      <c r="H47" s="27">
        <f t="shared" si="6"/>
        <v>3.6401017698985783</v>
      </c>
      <c r="I47" s="27">
        <f t="shared" si="2"/>
        <v>79.043805611660645</v>
      </c>
      <c r="J47" s="35">
        <v>87.24699601632031</v>
      </c>
    </row>
    <row r="48" spans="1:15" ht="15" customHeight="1">
      <c r="A48" s="5">
        <v>2035</v>
      </c>
      <c r="B48" s="10" t="s">
        <v>105</v>
      </c>
      <c r="C48" s="6">
        <v>394</v>
      </c>
      <c r="D48" s="6">
        <v>4</v>
      </c>
      <c r="E48" s="22">
        <v>1</v>
      </c>
      <c r="F48" s="27">
        <f t="shared" si="0"/>
        <v>1.015228426395939</v>
      </c>
      <c r="G48" s="27">
        <f t="shared" si="5"/>
        <v>40.222885346220998</v>
      </c>
      <c r="H48" s="27">
        <f t="shared" si="6"/>
        <v>3.6944361208619076</v>
      </c>
      <c r="I48" s="27">
        <f t="shared" si="2"/>
        <v>80.223661051719077</v>
      </c>
      <c r="J48" s="35">
        <v>87.774960328602532</v>
      </c>
    </row>
    <row r="49" spans="1:11" ht="15" customHeight="1">
      <c r="A49" s="5">
        <v>2043</v>
      </c>
      <c r="B49" s="10" t="s">
        <v>109</v>
      </c>
      <c r="C49" s="6">
        <v>255</v>
      </c>
      <c r="D49" s="6">
        <v>0</v>
      </c>
      <c r="E49" s="22">
        <v>0</v>
      </c>
      <c r="F49" s="27">
        <f t="shared" si="0"/>
        <v>0</v>
      </c>
      <c r="G49" s="27">
        <f t="shared" si="5"/>
        <v>0</v>
      </c>
      <c r="H49" s="27">
        <v>0</v>
      </c>
      <c r="I49" s="27">
        <f t="shared" si="2"/>
        <v>0</v>
      </c>
      <c r="J49" s="35">
        <v>88.34618092907759</v>
      </c>
      <c r="K49" s="2"/>
    </row>
    <row r="50" spans="1:11" ht="15" customHeight="1">
      <c r="A50" s="5">
        <v>2155</v>
      </c>
      <c r="B50" s="10" t="s">
        <v>62</v>
      </c>
      <c r="C50" s="6">
        <v>1035</v>
      </c>
      <c r="D50" s="6">
        <v>21</v>
      </c>
      <c r="E50" s="22">
        <v>2.1</v>
      </c>
      <c r="F50" s="27">
        <f t="shared" si="0"/>
        <v>2.0289855072463765</v>
      </c>
      <c r="G50" s="27">
        <f t="shared" si="5"/>
        <v>80.38747665570834</v>
      </c>
      <c r="H50" s="27">
        <f>LN(G50)</f>
        <v>4.386858401063904</v>
      </c>
      <c r="I50" s="27">
        <f t="shared" si="2"/>
        <v>95.259419823648784</v>
      </c>
      <c r="J50" s="35">
        <v>88.434975925660225</v>
      </c>
    </row>
    <row r="51" spans="1:11" ht="15" customHeight="1">
      <c r="A51" s="5">
        <v>2335</v>
      </c>
      <c r="B51" s="10" t="s">
        <v>163</v>
      </c>
      <c r="C51" s="6">
        <v>1013</v>
      </c>
      <c r="D51" s="6">
        <v>7</v>
      </c>
      <c r="E51" s="22">
        <v>0.7</v>
      </c>
      <c r="F51" s="27">
        <f t="shared" si="0"/>
        <v>0.69101678183613036</v>
      </c>
      <c r="G51" s="27">
        <f t="shared" si="5"/>
        <v>27.377768456287644</v>
      </c>
      <c r="H51" s="27">
        <f>LN(G51)</f>
        <v>3.3097313138465809</v>
      </c>
      <c r="I51" s="27">
        <f t="shared" si="2"/>
        <v>71.869902309298482</v>
      </c>
      <c r="J51" s="35">
        <v>88.639572334402089</v>
      </c>
    </row>
    <row r="52" spans="1:11" ht="15" customHeight="1">
      <c r="A52" s="5">
        <v>2047</v>
      </c>
      <c r="B52" s="10" t="s">
        <v>150</v>
      </c>
      <c r="C52" s="6">
        <v>375</v>
      </c>
      <c r="D52" s="6">
        <v>4</v>
      </c>
      <c r="E52" s="22">
        <v>1.2</v>
      </c>
      <c r="F52" s="27">
        <f t="shared" si="0"/>
        <v>1.0666666666666667</v>
      </c>
      <c r="G52" s="27">
        <f t="shared" si="5"/>
        <v>42.260844870429537</v>
      </c>
      <c r="H52" s="27">
        <f>LN(G52)</f>
        <v>3.7438610041894309</v>
      </c>
      <c r="I52" s="27">
        <f t="shared" si="2"/>
        <v>81.296908756611842</v>
      </c>
      <c r="J52" s="35">
        <v>89.014857699442231</v>
      </c>
    </row>
    <row r="53" spans="1:11" ht="15" customHeight="1">
      <c r="A53" s="5">
        <v>2099</v>
      </c>
      <c r="B53" s="10" t="s">
        <v>92</v>
      </c>
      <c r="C53" s="6">
        <v>2195</v>
      </c>
      <c r="D53" s="6">
        <v>18</v>
      </c>
      <c r="E53" s="22">
        <v>0.8</v>
      </c>
      <c r="F53" s="27">
        <f t="shared" si="0"/>
        <v>0.82004555808656043</v>
      </c>
      <c r="G53" s="27">
        <f t="shared" si="5"/>
        <v>32.489829484669634</v>
      </c>
      <c r="H53" s="27">
        <f>LN(G53)</f>
        <v>3.4809271014268441</v>
      </c>
      <c r="I53" s="27">
        <f t="shared" si="2"/>
        <v>75.587371602857971</v>
      </c>
      <c r="J53" s="35">
        <v>89.479489219434612</v>
      </c>
    </row>
    <row r="54" spans="1:11" s="2" customFormat="1" ht="15" customHeight="1">
      <c r="A54" s="5">
        <v>2045</v>
      </c>
      <c r="B54" s="10" t="s">
        <v>111</v>
      </c>
      <c r="C54" s="6">
        <v>382</v>
      </c>
      <c r="D54" s="6">
        <v>1</v>
      </c>
      <c r="E54" s="22">
        <v>0.3</v>
      </c>
      <c r="F54" s="27">
        <f t="shared" si="0"/>
        <v>0.26178010471204188</v>
      </c>
      <c r="G54" s="27">
        <f t="shared" si="5"/>
        <v>10.371607870687876</v>
      </c>
      <c r="H54" s="27">
        <f>LN(G54)</f>
        <v>2.3390720604333759</v>
      </c>
      <c r="I54" s="27">
        <f t="shared" si="2"/>
        <v>50.792304431014237</v>
      </c>
      <c r="J54" s="35">
        <v>89.584596470036345</v>
      </c>
      <c r="K54" s="11"/>
    </row>
    <row r="55" spans="1:11" ht="15" customHeight="1">
      <c r="A55" s="5">
        <v>2004</v>
      </c>
      <c r="B55" s="10" t="s">
        <v>142</v>
      </c>
      <c r="C55" s="6">
        <v>406</v>
      </c>
      <c r="D55" s="6">
        <v>0</v>
      </c>
      <c r="E55" s="22">
        <v>0</v>
      </c>
      <c r="F55" s="27">
        <f>D55/C55</f>
        <v>0</v>
      </c>
      <c r="G55" s="27">
        <f t="shared" si="5"/>
        <v>0</v>
      </c>
      <c r="H55" s="27">
        <v>0</v>
      </c>
      <c r="I55" s="27">
        <f>H55/$H$172</f>
        <v>0</v>
      </c>
      <c r="J55" s="35">
        <v>90.211921386451394</v>
      </c>
    </row>
    <row r="56" spans="1:11" ht="15" customHeight="1">
      <c r="A56" s="5">
        <v>2087</v>
      </c>
      <c r="B56" s="10" t="s">
        <v>152</v>
      </c>
      <c r="C56" s="6">
        <v>1011</v>
      </c>
      <c r="D56" s="6">
        <v>8</v>
      </c>
      <c r="E56" s="22">
        <v>0.8</v>
      </c>
      <c r="F56" s="27">
        <f t="shared" ref="F56:F87" si="7">D56/C56*100</f>
        <v>0.79129574678536096</v>
      </c>
      <c r="G56" s="27">
        <f t="shared" si="5"/>
        <v>31.350775126431401</v>
      </c>
      <c r="H56" s="27">
        <f>LN(G56)</f>
        <v>3.4452389916993154</v>
      </c>
      <c r="I56" s="27">
        <f t="shared" ref="I56:I87" si="8">H56/$H$172*100</f>
        <v>74.812414146646788</v>
      </c>
      <c r="J56" s="35">
        <v>90.33863322628487</v>
      </c>
    </row>
    <row r="57" spans="1:11" ht="15" customHeight="1">
      <c r="A57" s="5">
        <v>2185</v>
      </c>
      <c r="B57" s="10" t="s">
        <v>9</v>
      </c>
      <c r="C57" s="6">
        <v>390</v>
      </c>
      <c r="D57" s="6">
        <v>0</v>
      </c>
      <c r="E57" s="22">
        <v>0</v>
      </c>
      <c r="F57" s="27">
        <f t="shared" si="7"/>
        <v>0</v>
      </c>
      <c r="G57" s="27">
        <f t="shared" si="5"/>
        <v>0</v>
      </c>
      <c r="H57" s="27">
        <v>0</v>
      </c>
      <c r="I57" s="27">
        <f t="shared" si="8"/>
        <v>0</v>
      </c>
      <c r="J57" s="35">
        <v>90.365308077031443</v>
      </c>
    </row>
    <row r="58" spans="1:11" ht="15" customHeight="1">
      <c r="A58" s="5">
        <v>2302</v>
      </c>
      <c r="B58" s="10" t="s">
        <v>36</v>
      </c>
      <c r="C58" s="6">
        <v>1908</v>
      </c>
      <c r="D58" s="6">
        <v>16</v>
      </c>
      <c r="E58" s="22">
        <v>0.8</v>
      </c>
      <c r="F58" s="27">
        <f t="shared" si="7"/>
        <v>0.83857442348008393</v>
      </c>
      <c r="G58" s="27">
        <f t="shared" si="5"/>
        <v>33.223934646564103</v>
      </c>
      <c r="H58" s="27">
        <f t="shared" ref="H58:H76" si="9">LN(G58)</f>
        <v>3.5032705392715004</v>
      </c>
      <c r="I58" s="27">
        <f t="shared" si="8"/>
        <v>76.072553190992082</v>
      </c>
      <c r="J58" s="35">
        <v>90.421618510795909</v>
      </c>
    </row>
    <row r="59" spans="1:11" ht="15" customHeight="1">
      <c r="A59" s="5">
        <v>2086</v>
      </c>
      <c r="B59" s="10" t="s">
        <v>91</v>
      </c>
      <c r="C59" s="6">
        <v>487</v>
      </c>
      <c r="D59" s="6">
        <v>2</v>
      </c>
      <c r="E59" s="22">
        <v>0.4</v>
      </c>
      <c r="F59" s="27">
        <f t="shared" si="7"/>
        <v>0.41067761806981523</v>
      </c>
      <c r="G59" s="27">
        <f t="shared" si="5"/>
        <v>16.270859164693096</v>
      </c>
      <c r="H59" s="27">
        <f t="shared" si="9"/>
        <v>2.7893757265173065</v>
      </c>
      <c r="I59" s="27">
        <f t="shared" si="8"/>
        <v>60.57052429906701</v>
      </c>
      <c r="J59" s="35">
        <v>90.569123864992207</v>
      </c>
      <c r="K59" s="2"/>
    </row>
    <row r="60" spans="1:11" ht="15" customHeight="1">
      <c r="A60" s="5">
        <v>2068</v>
      </c>
      <c r="B60" s="10" t="s">
        <v>89</v>
      </c>
      <c r="C60" s="6">
        <v>738</v>
      </c>
      <c r="D60" s="6">
        <v>1</v>
      </c>
      <c r="E60" s="22">
        <v>0.1</v>
      </c>
      <c r="F60" s="27">
        <f t="shared" si="7"/>
        <v>0.13550135501355012</v>
      </c>
      <c r="G60" s="27">
        <f t="shared" si="5"/>
        <v>5.368501634963101</v>
      </c>
      <c r="H60" s="27">
        <f t="shared" si="9"/>
        <v>1.6805488444394783</v>
      </c>
      <c r="I60" s="27">
        <f t="shared" si="8"/>
        <v>36.492654485447588</v>
      </c>
      <c r="J60" s="35">
        <v>90.960008021800647</v>
      </c>
    </row>
    <row r="61" spans="1:11" s="2" customFormat="1" ht="15" customHeight="1">
      <c r="A61" s="5">
        <v>2039</v>
      </c>
      <c r="B61" s="10" t="s">
        <v>107</v>
      </c>
      <c r="C61" s="6">
        <v>376</v>
      </c>
      <c r="D61" s="6">
        <v>12</v>
      </c>
      <c r="E61" s="22">
        <v>3.3</v>
      </c>
      <c r="F61" s="27">
        <f t="shared" si="7"/>
        <v>3.1914893617021276</v>
      </c>
      <c r="G61" s="27">
        <f t="shared" si="5"/>
        <v>126.4453470192373</v>
      </c>
      <c r="H61" s="27">
        <f t="shared" si="9"/>
        <v>4.8398101754380569</v>
      </c>
      <c r="I61" s="27">
        <f t="shared" si="8"/>
        <v>105.09514263259786</v>
      </c>
      <c r="J61" s="35">
        <v>90.988853137305341</v>
      </c>
      <c r="K61" s="11"/>
    </row>
    <row r="62" spans="1:11" ht="15" customHeight="1">
      <c r="A62" s="5">
        <v>2217</v>
      </c>
      <c r="B62" s="10" t="s">
        <v>19</v>
      </c>
      <c r="C62" s="6">
        <v>694</v>
      </c>
      <c r="D62" s="6">
        <v>5</v>
      </c>
      <c r="E62" s="22">
        <v>0.7</v>
      </c>
      <c r="F62" s="27">
        <f t="shared" si="7"/>
        <v>0.72046109510086453</v>
      </c>
      <c r="G62" s="27">
        <f t="shared" si="5"/>
        <v>28.544338664285078</v>
      </c>
      <c r="H62" s="27">
        <f t="shared" si="9"/>
        <v>3.3514586209672466</v>
      </c>
      <c r="I62" s="27">
        <f t="shared" si="8"/>
        <v>72.775999270657849</v>
      </c>
      <c r="J62" s="35">
        <v>91.036759452433429</v>
      </c>
    </row>
    <row r="63" spans="1:11" ht="15" customHeight="1">
      <c r="A63" s="5">
        <v>2283</v>
      </c>
      <c r="B63" s="10" t="s">
        <v>85</v>
      </c>
      <c r="C63" s="6">
        <v>459</v>
      </c>
      <c r="D63" s="6">
        <v>2</v>
      </c>
      <c r="E63" s="22">
        <v>0.4</v>
      </c>
      <c r="F63" s="27">
        <f t="shared" si="7"/>
        <v>0.4357298474945534</v>
      </c>
      <c r="G63" s="27">
        <f t="shared" si="5"/>
        <v>17.263417022234286</v>
      </c>
      <c r="H63" s="27">
        <f t="shared" si="9"/>
        <v>2.8485896395393508</v>
      </c>
      <c r="I63" s="27">
        <f t="shared" si="8"/>
        <v>61.856338082935657</v>
      </c>
      <c r="J63" s="35">
        <v>91.177902662934699</v>
      </c>
      <c r="K63" s="2"/>
    </row>
    <row r="64" spans="1:11" ht="15" customHeight="1">
      <c r="A64" s="5">
        <v>2153</v>
      </c>
      <c r="B64" s="10" t="s">
        <v>61</v>
      </c>
      <c r="C64" s="6">
        <v>1031</v>
      </c>
      <c r="D64" s="6">
        <v>13</v>
      </c>
      <c r="E64" s="22">
        <v>1.3</v>
      </c>
      <c r="F64" s="27">
        <f t="shared" si="7"/>
        <v>1.2609117361784674</v>
      </c>
      <c r="G64" s="27">
        <f t="shared" si="5"/>
        <v>49.956745573070798</v>
      </c>
      <c r="H64" s="27">
        <f t="shared" si="9"/>
        <v>3.9111575424845277</v>
      </c>
      <c r="I64" s="27">
        <f t="shared" si="8"/>
        <v>84.929706927765665</v>
      </c>
      <c r="J64" s="35">
        <v>91.189318713268662</v>
      </c>
    </row>
    <row r="65" spans="1:11" ht="15" customHeight="1">
      <c r="A65" s="5">
        <v>2223</v>
      </c>
      <c r="B65" s="10" t="s">
        <v>124</v>
      </c>
      <c r="C65" s="6">
        <v>1238</v>
      </c>
      <c r="D65" s="6">
        <v>24</v>
      </c>
      <c r="E65" s="22">
        <v>2</v>
      </c>
      <c r="F65" s="27">
        <f t="shared" si="7"/>
        <v>1.938610662358643</v>
      </c>
      <c r="G65" s="27">
        <f t="shared" si="5"/>
        <v>76.80686668696805</v>
      </c>
      <c r="H65" s="27">
        <f t="shared" si="9"/>
        <v>4.3412940461433553</v>
      </c>
      <c r="I65" s="27">
        <f t="shared" si="8"/>
        <v>94.270002427975015</v>
      </c>
      <c r="J65" s="35">
        <v>91.352119960011947</v>
      </c>
    </row>
    <row r="66" spans="1:11" ht="15" customHeight="1">
      <c r="A66" s="12">
        <v>2337</v>
      </c>
      <c r="B66" s="11" t="s">
        <v>132</v>
      </c>
      <c r="C66" s="6">
        <v>1153</v>
      </c>
      <c r="D66" s="6">
        <v>14</v>
      </c>
      <c r="E66" s="22">
        <v>1.3</v>
      </c>
      <c r="F66" s="27">
        <f t="shared" si="7"/>
        <v>1.2142237640936688</v>
      </c>
      <c r="G66" s="27">
        <f t="shared" si="5"/>
        <v>48.106989499079596</v>
      </c>
      <c r="H66" s="27">
        <f t="shared" si="9"/>
        <v>3.8734274783861506</v>
      </c>
      <c r="I66" s="27">
        <f t="shared" si="8"/>
        <v>84.110408995776623</v>
      </c>
      <c r="J66" s="35">
        <v>91.526977349913153</v>
      </c>
    </row>
    <row r="67" spans="1:11" ht="15" customHeight="1">
      <c r="A67" s="5">
        <v>2173</v>
      </c>
      <c r="B67" s="10" t="s">
        <v>3</v>
      </c>
      <c r="C67" s="6">
        <v>768</v>
      </c>
      <c r="D67" s="6">
        <v>8</v>
      </c>
      <c r="E67" s="22">
        <v>1.1000000000000001</v>
      </c>
      <c r="F67" s="27">
        <f t="shared" si="7"/>
        <v>1.0416666666666665</v>
      </c>
      <c r="G67" s="27">
        <f t="shared" si="5"/>
        <v>41.270356318778838</v>
      </c>
      <c r="H67" s="27">
        <f t="shared" si="9"/>
        <v>3.7201444775721146</v>
      </c>
      <c r="I67" s="27">
        <f t="shared" si="8"/>
        <v>80.781910924621229</v>
      </c>
      <c r="J67" s="35">
        <v>91.995558918479162</v>
      </c>
    </row>
    <row r="68" spans="1:11" ht="15" customHeight="1">
      <c r="A68" s="5">
        <v>2291</v>
      </c>
      <c r="B68" s="10" t="s">
        <v>26</v>
      </c>
      <c r="C68" s="6">
        <v>2001</v>
      </c>
      <c r="D68" s="6">
        <v>8</v>
      </c>
      <c r="E68" s="22">
        <v>0.4</v>
      </c>
      <c r="F68" s="27">
        <f t="shared" si="7"/>
        <v>0.39980009995002497</v>
      </c>
      <c r="G68" s="27">
        <f t="shared" si="5"/>
        <v>15.839896877972089</v>
      </c>
      <c r="H68" s="27">
        <f t="shared" si="9"/>
        <v>2.7625318761360536</v>
      </c>
      <c r="I68" s="27">
        <f t="shared" si="8"/>
        <v>59.987617494386278</v>
      </c>
      <c r="J68" s="35">
        <v>92.073530284358057</v>
      </c>
    </row>
    <row r="69" spans="1:11" ht="15" customHeight="1">
      <c r="A69" s="5">
        <v>2097</v>
      </c>
      <c r="B69" s="10" t="s">
        <v>121</v>
      </c>
      <c r="C69" s="6">
        <v>1404</v>
      </c>
      <c r="D69" s="6">
        <v>17</v>
      </c>
      <c r="E69" s="22">
        <v>1.3</v>
      </c>
      <c r="F69" s="27">
        <f t="shared" si="7"/>
        <v>1.2108262108262107</v>
      </c>
      <c r="G69" s="27">
        <f t="shared" si="5"/>
        <v>47.972379994477961</v>
      </c>
      <c r="H69" s="27">
        <f t="shared" si="9"/>
        <v>3.8706254285104102</v>
      </c>
      <c r="I69" s="27">
        <f t="shared" si="8"/>
        <v>84.049563255824026</v>
      </c>
      <c r="J69" s="35">
        <v>92.301959331435967</v>
      </c>
    </row>
    <row r="70" spans="1:11" ht="15" customHeight="1">
      <c r="A70" s="5">
        <v>2029</v>
      </c>
      <c r="B70" s="10" t="s">
        <v>147</v>
      </c>
      <c r="C70" s="6">
        <v>2204</v>
      </c>
      <c r="D70" s="6">
        <v>22</v>
      </c>
      <c r="E70" s="22">
        <v>1</v>
      </c>
      <c r="F70" s="27">
        <f t="shared" si="7"/>
        <v>0.99818511796733211</v>
      </c>
      <c r="G70" s="27">
        <f t="shared" si="5"/>
        <v>39.547637270989526</v>
      </c>
      <c r="H70" s="27">
        <f t="shared" si="9"/>
        <v>3.6775059521254616</v>
      </c>
      <c r="I70" s="27">
        <f t="shared" si="8"/>
        <v>79.8560271087226</v>
      </c>
      <c r="J70" s="35">
        <v>92.352121585033515</v>
      </c>
    </row>
    <row r="71" spans="1:11" ht="15" customHeight="1">
      <c r="A71" s="5">
        <v>2226</v>
      </c>
      <c r="B71" s="10" t="s">
        <v>22</v>
      </c>
      <c r="C71" s="6">
        <v>1447</v>
      </c>
      <c r="D71" s="6">
        <v>30</v>
      </c>
      <c r="E71" s="22">
        <v>2.1</v>
      </c>
      <c r="F71" s="27">
        <f t="shared" si="7"/>
        <v>2.073255010366275</v>
      </c>
      <c r="G71" s="27">
        <f t="shared" si="5"/>
        <v>82.141414096809314</v>
      </c>
      <c r="H71" s="27">
        <f t="shared" si="9"/>
        <v>4.4084423240706228</v>
      </c>
      <c r="I71" s="27">
        <f t="shared" si="8"/>
        <v>95.728108756630917</v>
      </c>
      <c r="J71" s="35">
        <v>92.523051656860474</v>
      </c>
    </row>
    <row r="72" spans="1:11" ht="15" customHeight="1">
      <c r="A72" s="5">
        <v>2171</v>
      </c>
      <c r="B72" s="10" t="s">
        <v>1</v>
      </c>
      <c r="C72" s="6">
        <v>782</v>
      </c>
      <c r="D72" s="6">
        <v>5</v>
      </c>
      <c r="E72" s="22">
        <v>0.7</v>
      </c>
      <c r="F72" s="27">
        <f t="shared" si="7"/>
        <v>0.63938618925831203</v>
      </c>
      <c r="G72" s="27">
        <f t="shared" ref="G72:G103" si="10">F72/$F$172*100</f>
        <v>25.332188021756835</v>
      </c>
      <c r="H72" s="27">
        <f t="shared" si="9"/>
        <v>3.23207584092874</v>
      </c>
      <c r="I72" s="27">
        <f t="shared" si="8"/>
        <v>70.1836351404082</v>
      </c>
      <c r="J72" s="35">
        <v>92.525794545284427</v>
      </c>
    </row>
    <row r="73" spans="1:11" ht="15" customHeight="1">
      <c r="A73" s="5">
        <v>2128</v>
      </c>
      <c r="B73" s="10" t="s">
        <v>47</v>
      </c>
      <c r="C73" s="6">
        <v>254</v>
      </c>
      <c r="D73" s="6">
        <v>4</v>
      </c>
      <c r="E73" s="22">
        <v>1.6</v>
      </c>
      <c r="F73" s="27">
        <f t="shared" si="7"/>
        <v>1.5748031496062991</v>
      </c>
      <c r="G73" s="27">
        <f t="shared" si="10"/>
        <v>62.39297963153966</v>
      </c>
      <c r="H73" s="27">
        <f t="shared" si="9"/>
        <v>4.1334527631413049</v>
      </c>
      <c r="I73" s="27">
        <f t="shared" si="8"/>
        <v>89.756786312000884</v>
      </c>
      <c r="J73" s="35">
        <v>92.533609617191786</v>
      </c>
    </row>
    <row r="74" spans="1:11" ht="15" customHeight="1">
      <c r="A74" s="5">
        <v>2279</v>
      </c>
      <c r="B74" s="10" t="s">
        <v>84</v>
      </c>
      <c r="C74" s="6">
        <v>607</v>
      </c>
      <c r="D74" s="6">
        <v>5</v>
      </c>
      <c r="E74" s="22">
        <v>0.9</v>
      </c>
      <c r="F74" s="27">
        <f t="shared" si="7"/>
        <v>0.82372322899505768</v>
      </c>
      <c r="G74" s="27">
        <f t="shared" si="10"/>
        <v>32.635537121933844</v>
      </c>
      <c r="H74" s="27">
        <f t="shared" si="9"/>
        <v>3.4854017904145529</v>
      </c>
      <c r="I74" s="27">
        <f t="shared" si="8"/>
        <v>75.684538239637718</v>
      </c>
      <c r="J74" s="35">
        <v>92.611813855655186</v>
      </c>
      <c r="K74" s="2"/>
    </row>
    <row r="75" spans="1:11" ht="15" customHeight="1">
      <c r="A75" s="5">
        <v>2123</v>
      </c>
      <c r="B75" s="10" t="s">
        <v>44</v>
      </c>
      <c r="C75" s="6">
        <v>521</v>
      </c>
      <c r="D75" s="6">
        <v>2</v>
      </c>
      <c r="E75" s="22">
        <v>0.4</v>
      </c>
      <c r="F75" s="27">
        <f t="shared" si="7"/>
        <v>0.38387715930902111</v>
      </c>
      <c r="G75" s="27">
        <f t="shared" si="10"/>
        <v>15.209037261430975</v>
      </c>
      <c r="H75" s="27">
        <f t="shared" si="9"/>
        <v>2.7218898078465292</v>
      </c>
      <c r="I75" s="27">
        <f t="shared" si="8"/>
        <v>59.105086194822498</v>
      </c>
      <c r="J75" s="35">
        <v>92.684896528458637</v>
      </c>
    </row>
    <row r="76" spans="1:11" ht="15" customHeight="1">
      <c r="A76" s="5">
        <v>2052</v>
      </c>
      <c r="B76" s="10" t="s">
        <v>139</v>
      </c>
      <c r="C76" s="6">
        <v>1067</v>
      </c>
      <c r="D76" s="6">
        <v>20</v>
      </c>
      <c r="E76" s="22">
        <v>1.9</v>
      </c>
      <c r="F76" s="27">
        <f t="shared" si="7"/>
        <v>1.874414245548266</v>
      </c>
      <c r="G76" s="27">
        <f t="shared" si="10"/>
        <v>74.263434050661076</v>
      </c>
      <c r="H76" s="27">
        <f t="shared" si="9"/>
        <v>4.3076186912921886</v>
      </c>
      <c r="I76" s="27">
        <f t="shared" si="8"/>
        <v>93.538751388575221</v>
      </c>
      <c r="J76" s="35">
        <v>92.85823985016404</v>
      </c>
    </row>
    <row r="77" spans="1:11" ht="15" customHeight="1">
      <c r="A77" s="5">
        <v>2066</v>
      </c>
      <c r="B77" s="10" t="s">
        <v>119</v>
      </c>
      <c r="C77" s="6">
        <v>262</v>
      </c>
      <c r="D77" s="6">
        <v>0</v>
      </c>
      <c r="E77" s="22">
        <v>0</v>
      </c>
      <c r="F77" s="27">
        <f t="shared" si="7"/>
        <v>0</v>
      </c>
      <c r="G77" s="27">
        <f t="shared" si="10"/>
        <v>0</v>
      </c>
      <c r="H77" s="27">
        <v>0</v>
      </c>
      <c r="I77" s="27">
        <f t="shared" si="8"/>
        <v>0</v>
      </c>
      <c r="J77" s="35">
        <v>92.93589571295206</v>
      </c>
    </row>
    <row r="78" spans="1:11" ht="15" customHeight="1">
      <c r="A78" s="5">
        <v>2325</v>
      </c>
      <c r="B78" s="10" t="s">
        <v>128</v>
      </c>
      <c r="C78" s="6">
        <v>6275</v>
      </c>
      <c r="D78" s="6">
        <v>143</v>
      </c>
      <c r="E78" s="22">
        <v>2.2999999999999998</v>
      </c>
      <c r="F78" s="27">
        <f t="shared" si="7"/>
        <v>2.2788844621513942</v>
      </c>
      <c r="G78" s="27">
        <f t="shared" si="10"/>
        <v>90.28835881182404</v>
      </c>
      <c r="H78" s="27">
        <f t="shared" ref="H78:H85" si="11">LN(G78)</f>
        <v>4.5030085352998732</v>
      </c>
      <c r="I78" s="27">
        <f t="shared" si="8"/>
        <v>97.781587942198954</v>
      </c>
      <c r="J78" s="35">
        <v>93.130259547996715</v>
      </c>
    </row>
    <row r="79" spans="1:11" ht="15" customHeight="1">
      <c r="A79" s="5">
        <v>2050</v>
      </c>
      <c r="B79" s="10" t="s">
        <v>135</v>
      </c>
      <c r="C79" s="6">
        <v>1358</v>
      </c>
      <c r="D79" s="6">
        <v>24</v>
      </c>
      <c r="E79" s="22">
        <v>1.8</v>
      </c>
      <c r="F79" s="27">
        <f t="shared" si="7"/>
        <v>1.7673048600883652</v>
      </c>
      <c r="G79" s="27">
        <f t="shared" si="10"/>
        <v>70.019809247766162</v>
      </c>
      <c r="H79" s="27">
        <f t="shared" si="11"/>
        <v>4.2487781912692553</v>
      </c>
      <c r="I79" s="27">
        <f t="shared" si="8"/>
        <v>92.261046164955815</v>
      </c>
      <c r="J79" s="35">
        <v>93.230200400124275</v>
      </c>
    </row>
    <row r="80" spans="1:11" ht="15" customHeight="1">
      <c r="A80" s="5">
        <v>2277</v>
      </c>
      <c r="B80" s="10" t="s">
        <v>82</v>
      </c>
      <c r="C80" s="6">
        <v>513</v>
      </c>
      <c r="D80" s="6">
        <v>2</v>
      </c>
      <c r="E80" s="22">
        <v>0.4</v>
      </c>
      <c r="F80" s="27">
        <f t="shared" si="7"/>
        <v>0.38986354775828458</v>
      </c>
      <c r="G80" s="27">
        <f t="shared" si="10"/>
        <v>15.446215230420151</v>
      </c>
      <c r="H80" s="27">
        <f t="shared" si="11"/>
        <v>2.7373640044291268</v>
      </c>
      <c r="I80" s="27">
        <f t="shared" si="8"/>
        <v>59.441104104207909</v>
      </c>
      <c r="J80" s="35">
        <v>93.650303686343506</v>
      </c>
    </row>
    <row r="81" spans="1:11" ht="15" customHeight="1">
      <c r="A81" s="5">
        <v>2303</v>
      </c>
      <c r="B81" s="10" t="s">
        <v>37</v>
      </c>
      <c r="C81" s="6">
        <v>955</v>
      </c>
      <c r="D81" s="6">
        <v>16</v>
      </c>
      <c r="E81" s="22">
        <v>1.7</v>
      </c>
      <c r="F81" s="27">
        <f t="shared" si="7"/>
        <v>1.6753926701570683</v>
      </c>
      <c r="G81" s="27">
        <f t="shared" si="10"/>
        <v>66.378290372402418</v>
      </c>
      <c r="H81" s="27">
        <f t="shared" si="11"/>
        <v>4.1953700507990019</v>
      </c>
      <c r="I81" s="27">
        <f t="shared" si="8"/>
        <v>91.101303130208592</v>
      </c>
      <c r="J81" s="35">
        <v>93.792737941884866</v>
      </c>
    </row>
    <row r="82" spans="1:11" ht="15" customHeight="1">
      <c r="A82" s="5">
        <v>2063</v>
      </c>
      <c r="B82" s="10" t="s">
        <v>87</v>
      </c>
      <c r="C82" s="6">
        <v>670</v>
      </c>
      <c r="D82" s="6">
        <v>9</v>
      </c>
      <c r="E82" s="22">
        <v>1.4</v>
      </c>
      <c r="F82" s="27">
        <f t="shared" si="7"/>
        <v>1.3432835820895521</v>
      </c>
      <c r="G82" s="27">
        <f t="shared" si="10"/>
        <v>53.22028038720137</v>
      </c>
      <c r="H82" s="27">
        <f t="shared" si="11"/>
        <v>3.9744395339911587</v>
      </c>
      <c r="I82" s="27">
        <f t="shared" si="8"/>
        <v>86.303857913524581</v>
      </c>
      <c r="J82" s="35">
        <v>93.983418556004622</v>
      </c>
    </row>
    <row r="83" spans="1:11" ht="15" customHeight="1">
      <c r="A83" s="5">
        <v>2147</v>
      </c>
      <c r="B83" s="10" t="s">
        <v>57</v>
      </c>
      <c r="C83" s="6">
        <v>605</v>
      </c>
      <c r="D83" s="6">
        <v>7</v>
      </c>
      <c r="E83" s="22">
        <v>1.2</v>
      </c>
      <c r="F83" s="27">
        <f t="shared" si="7"/>
        <v>1.1570247933884297</v>
      </c>
      <c r="G83" s="27">
        <f t="shared" si="10"/>
        <v>45.840792473089884</v>
      </c>
      <c r="H83" s="27">
        <f t="shared" si="11"/>
        <v>3.8251743600644228</v>
      </c>
      <c r="I83" s="27">
        <f t="shared" si="8"/>
        <v>83.06260584468906</v>
      </c>
      <c r="J83" s="35">
        <v>94.357349682405328</v>
      </c>
    </row>
    <row r="84" spans="1:11" ht="15" customHeight="1">
      <c r="A84" s="5">
        <v>2278</v>
      </c>
      <c r="B84" s="10" t="s">
        <v>83</v>
      </c>
      <c r="C84" s="6">
        <v>398</v>
      </c>
      <c r="D84" s="6">
        <v>13</v>
      </c>
      <c r="E84" s="22">
        <v>3.2</v>
      </c>
      <c r="F84" s="27">
        <f t="shared" si="7"/>
        <v>3.2663316582914574</v>
      </c>
      <c r="G84" s="27">
        <f t="shared" si="10"/>
        <v>129.41056453727637</v>
      </c>
      <c r="H84" s="27">
        <f t="shared" si="11"/>
        <v>4.8629900212170503</v>
      </c>
      <c r="I84" s="27">
        <f t="shared" si="8"/>
        <v>105.59848658825712</v>
      </c>
      <c r="J84" s="35">
        <v>94.414408032860521</v>
      </c>
    </row>
    <row r="85" spans="1:11" ht="15" customHeight="1">
      <c r="A85" s="5">
        <v>2051</v>
      </c>
      <c r="B85" s="10" t="s">
        <v>137</v>
      </c>
      <c r="C85" s="6">
        <v>1016</v>
      </c>
      <c r="D85" s="6">
        <v>10</v>
      </c>
      <c r="E85" s="22">
        <v>1</v>
      </c>
      <c r="F85" s="27">
        <f t="shared" si="7"/>
        <v>0.98425196850393704</v>
      </c>
      <c r="G85" s="27">
        <f t="shared" si="10"/>
        <v>38.995612269712296</v>
      </c>
      <c r="H85" s="27">
        <f t="shared" si="11"/>
        <v>3.6634491338955697</v>
      </c>
      <c r="I85" s="27">
        <f t="shared" si="8"/>
        <v>79.550787179204647</v>
      </c>
      <c r="J85" s="35">
        <v>94.466778788804575</v>
      </c>
    </row>
    <row r="86" spans="1:11" ht="15" customHeight="1">
      <c r="A86" s="5">
        <v>2276</v>
      </c>
      <c r="B86" s="10" t="s">
        <v>140</v>
      </c>
      <c r="C86" s="6">
        <v>1079</v>
      </c>
      <c r="D86" s="6">
        <v>0</v>
      </c>
      <c r="E86" s="22">
        <v>0</v>
      </c>
      <c r="F86" s="27">
        <f t="shared" si="7"/>
        <v>0</v>
      </c>
      <c r="G86" s="27">
        <f t="shared" si="10"/>
        <v>0</v>
      </c>
      <c r="H86" s="27">
        <v>0</v>
      </c>
      <c r="I86" s="27">
        <f t="shared" si="8"/>
        <v>0</v>
      </c>
      <c r="J86" s="35">
        <v>94.763417077314955</v>
      </c>
    </row>
    <row r="87" spans="1:11" ht="15" customHeight="1">
      <c r="A87" s="5">
        <v>2061</v>
      </c>
      <c r="B87" s="10" t="s">
        <v>86</v>
      </c>
      <c r="C87" s="6">
        <v>273</v>
      </c>
      <c r="D87" s="6">
        <v>0</v>
      </c>
      <c r="E87" s="22">
        <v>0</v>
      </c>
      <c r="F87" s="27">
        <f t="shared" si="7"/>
        <v>0</v>
      </c>
      <c r="G87" s="27">
        <f t="shared" si="10"/>
        <v>0</v>
      </c>
      <c r="H87" s="27">
        <v>0</v>
      </c>
      <c r="I87" s="27">
        <f t="shared" si="8"/>
        <v>0</v>
      </c>
      <c r="J87" s="35">
        <v>94.791110722216786</v>
      </c>
    </row>
    <row r="88" spans="1:11" s="2" customFormat="1" ht="15" customHeight="1">
      <c r="A88" s="5">
        <v>2272</v>
      </c>
      <c r="B88" s="10" t="s">
        <v>80</v>
      </c>
      <c r="C88" s="6">
        <v>1677</v>
      </c>
      <c r="D88" s="6">
        <v>21</v>
      </c>
      <c r="E88" s="22">
        <v>1.3</v>
      </c>
      <c r="F88" s="27">
        <f t="shared" ref="F88:F119" si="12">D88/C88*100</f>
        <v>1.2522361359570662</v>
      </c>
      <c r="G88" s="27">
        <f t="shared" si="10"/>
        <v>49.613022265150953</v>
      </c>
      <c r="H88" s="27">
        <f t="shared" ref="H88:H106" si="13">LN(G88)</f>
        <v>3.9042533449401651</v>
      </c>
      <c r="I88" s="27">
        <f t="shared" ref="I88:I119" si="14">H88/$H$172*100</f>
        <v>84.779784182991335</v>
      </c>
      <c r="J88" s="35">
        <v>95.340863170302001</v>
      </c>
      <c r="K88" s="11"/>
    </row>
    <row r="89" spans="1:11" ht="15" customHeight="1">
      <c r="A89" s="5">
        <v>2301</v>
      </c>
      <c r="B89" s="10" t="s">
        <v>35</v>
      </c>
      <c r="C89" s="6">
        <v>1083</v>
      </c>
      <c r="D89" s="6">
        <v>11</v>
      </c>
      <c r="E89" s="22">
        <v>1</v>
      </c>
      <c r="F89" s="27">
        <f t="shared" si="12"/>
        <v>1.0156971375807942</v>
      </c>
      <c r="G89" s="27">
        <f t="shared" si="10"/>
        <v>40.241455468726187</v>
      </c>
      <c r="H89" s="27">
        <f t="shared" si="13"/>
        <v>3.6948976948373309</v>
      </c>
      <c r="I89" s="27">
        <f t="shared" si="14"/>
        <v>80.233684003244903</v>
      </c>
      <c r="J89" s="35">
        <v>95.476459917273189</v>
      </c>
    </row>
    <row r="90" spans="1:11" ht="15" customHeight="1">
      <c r="A90" s="5">
        <v>2308</v>
      </c>
      <c r="B90" s="10" t="s">
        <v>41</v>
      </c>
      <c r="C90" s="6">
        <v>2387</v>
      </c>
      <c r="D90" s="6">
        <v>15</v>
      </c>
      <c r="E90" s="22">
        <v>0.6</v>
      </c>
      <c r="F90" s="27">
        <f t="shared" si="12"/>
        <v>0.62840385421030587</v>
      </c>
      <c r="G90" s="27">
        <f t="shared" si="10"/>
        <v>24.897072936339146</v>
      </c>
      <c r="H90" s="27">
        <f t="shared" si="13"/>
        <v>3.2147502438033309</v>
      </c>
      <c r="I90" s="27">
        <f t="shared" si="14"/>
        <v>69.807414579045997</v>
      </c>
      <c r="J90" s="35">
        <v>95.47847433494394</v>
      </c>
    </row>
    <row r="91" spans="1:11" s="2" customFormat="1" ht="15" customHeight="1">
      <c r="A91" s="5">
        <v>2258</v>
      </c>
      <c r="B91" s="10" t="s">
        <v>69</v>
      </c>
      <c r="C91" s="6">
        <v>466</v>
      </c>
      <c r="D91" s="6">
        <v>3</v>
      </c>
      <c r="E91" s="22">
        <v>0.7</v>
      </c>
      <c r="F91" s="27">
        <f t="shared" si="12"/>
        <v>0.64377682403433478</v>
      </c>
      <c r="G91" s="27">
        <f t="shared" si="10"/>
        <v>25.50614296096203</v>
      </c>
      <c r="H91" s="27">
        <f t="shared" si="13"/>
        <v>3.2389193235824147</v>
      </c>
      <c r="I91" s="27">
        <f t="shared" si="14"/>
        <v>70.332239478082784</v>
      </c>
      <c r="J91" s="35">
        <v>95.692616780096756</v>
      </c>
      <c r="K91" s="11"/>
    </row>
    <row r="92" spans="1:11" ht="15" customHeight="1">
      <c r="A92" s="5">
        <v>2296</v>
      </c>
      <c r="B92" s="10" t="s">
        <v>31</v>
      </c>
      <c r="C92" s="6">
        <v>1377</v>
      </c>
      <c r="D92" s="6">
        <v>7</v>
      </c>
      <c r="E92" s="22">
        <v>0.5</v>
      </c>
      <c r="F92" s="27">
        <f t="shared" si="12"/>
        <v>0.50835148874364555</v>
      </c>
      <c r="G92" s="27">
        <f t="shared" si="10"/>
        <v>20.140653192606667</v>
      </c>
      <c r="H92" s="27">
        <f t="shared" si="13"/>
        <v>3.0027403193666093</v>
      </c>
      <c r="I92" s="27">
        <f t="shared" si="14"/>
        <v>65.203677564466318</v>
      </c>
      <c r="J92" s="35">
        <v>95.817427194781729</v>
      </c>
    </row>
    <row r="93" spans="1:11" ht="15" customHeight="1">
      <c r="A93" s="5">
        <v>2005</v>
      </c>
      <c r="B93" s="10" t="s">
        <v>95</v>
      </c>
      <c r="C93" s="6">
        <v>718</v>
      </c>
      <c r="D93" s="6">
        <v>2</v>
      </c>
      <c r="E93" s="22">
        <v>0.3</v>
      </c>
      <c r="F93" s="27">
        <f t="shared" si="12"/>
        <v>0.2785515320334262</v>
      </c>
      <c r="G93" s="27">
        <f t="shared" si="10"/>
        <v>11.036084140954788</v>
      </c>
      <c r="H93" s="27">
        <f t="shared" si="13"/>
        <v>2.4011702805516721</v>
      </c>
      <c r="I93" s="27">
        <f t="shared" si="14"/>
        <v>52.140750147683711</v>
      </c>
      <c r="J93" s="35">
        <v>95.859989232513612</v>
      </c>
    </row>
    <row r="94" spans="1:11" ht="15" customHeight="1">
      <c r="A94" s="5">
        <v>2011</v>
      </c>
      <c r="B94" s="10" t="s">
        <v>144</v>
      </c>
      <c r="C94" s="6">
        <v>1510</v>
      </c>
      <c r="D94" s="6">
        <v>24</v>
      </c>
      <c r="E94" s="22">
        <v>1.6</v>
      </c>
      <c r="F94" s="27">
        <f t="shared" si="12"/>
        <v>1.5894039735099337</v>
      </c>
      <c r="G94" s="27">
        <f t="shared" si="10"/>
        <v>62.971457588388382</v>
      </c>
      <c r="H94" s="27">
        <f t="shared" si="13"/>
        <v>4.1426815695789267</v>
      </c>
      <c r="I94" s="27">
        <f t="shared" si="14"/>
        <v>89.957187297521486</v>
      </c>
      <c r="J94" s="35">
        <v>96.070635789434178</v>
      </c>
    </row>
    <row r="95" spans="1:11" ht="15" customHeight="1">
      <c r="A95" s="5">
        <v>2235</v>
      </c>
      <c r="B95" s="10" t="s">
        <v>127</v>
      </c>
      <c r="C95" s="6">
        <v>1030</v>
      </c>
      <c r="D95" s="6">
        <v>13</v>
      </c>
      <c r="E95" s="22">
        <v>1.3</v>
      </c>
      <c r="F95" s="27">
        <f t="shared" si="12"/>
        <v>1.262135922330097</v>
      </c>
      <c r="G95" s="27">
        <f t="shared" si="10"/>
        <v>50.005247267801934</v>
      </c>
      <c r="H95" s="27">
        <f t="shared" si="13"/>
        <v>3.9121279452778062</v>
      </c>
      <c r="I95" s="27">
        <f t="shared" si="14"/>
        <v>84.950778956682896</v>
      </c>
      <c r="J95" s="35">
        <v>96.325548177981119</v>
      </c>
    </row>
    <row r="96" spans="1:11" ht="15" customHeight="1">
      <c r="A96" s="5">
        <v>2231</v>
      </c>
      <c r="B96" s="10" t="s">
        <v>25</v>
      </c>
      <c r="C96" s="6">
        <v>975</v>
      </c>
      <c r="D96" s="6">
        <v>39</v>
      </c>
      <c r="E96" s="22">
        <v>4.2</v>
      </c>
      <c r="F96" s="27">
        <f t="shared" si="12"/>
        <v>4</v>
      </c>
      <c r="G96" s="27">
        <f t="shared" si="10"/>
        <v>158.47816826411076</v>
      </c>
      <c r="H96" s="27">
        <f t="shared" si="13"/>
        <v>5.0656168441717506</v>
      </c>
      <c r="I96" s="27">
        <f t="shared" si="14"/>
        <v>109.99847214299778</v>
      </c>
      <c r="J96" s="35">
        <v>96.64656012046315</v>
      </c>
    </row>
    <row r="97" spans="1:11" ht="15" customHeight="1">
      <c r="A97" s="5">
        <v>2220</v>
      </c>
      <c r="B97" s="10" t="s">
        <v>125</v>
      </c>
      <c r="C97" s="6">
        <v>3051</v>
      </c>
      <c r="D97" s="6">
        <v>47</v>
      </c>
      <c r="E97" s="22">
        <v>1.6</v>
      </c>
      <c r="F97" s="27">
        <f t="shared" si="12"/>
        <v>1.5404785316289742</v>
      </c>
      <c r="G97" s="27">
        <f t="shared" si="10"/>
        <v>61.033053985686713</v>
      </c>
      <c r="H97" s="27">
        <f t="shared" si="13"/>
        <v>4.1114155860333401</v>
      </c>
      <c r="I97" s="27">
        <f t="shared" si="14"/>
        <v>89.278255091265194</v>
      </c>
      <c r="J97" s="35">
        <v>97.462474333538395</v>
      </c>
    </row>
    <row r="98" spans="1:11" ht="15" customHeight="1">
      <c r="A98" s="5">
        <v>2333</v>
      </c>
      <c r="B98" s="10" t="s">
        <v>115</v>
      </c>
      <c r="C98" s="6">
        <v>993</v>
      </c>
      <c r="D98" s="6">
        <v>12</v>
      </c>
      <c r="E98" s="22">
        <v>1.2</v>
      </c>
      <c r="F98" s="27">
        <f t="shared" si="12"/>
        <v>1.2084592145015105</v>
      </c>
      <c r="G98" s="27">
        <f t="shared" si="10"/>
        <v>47.878600684021372</v>
      </c>
      <c r="H98" s="27">
        <f t="shared" si="13"/>
        <v>3.8686686547827787</v>
      </c>
      <c r="I98" s="27">
        <f t="shared" si="14"/>
        <v>84.007072454211837</v>
      </c>
      <c r="J98" s="35">
        <v>97.880213353677362</v>
      </c>
      <c r="K98" s="2"/>
    </row>
    <row r="99" spans="1:11" ht="15" customHeight="1">
      <c r="A99" s="5">
        <v>2131</v>
      </c>
      <c r="B99" s="10" t="s">
        <v>50</v>
      </c>
      <c r="C99" s="6">
        <v>784</v>
      </c>
      <c r="D99" s="6">
        <v>11</v>
      </c>
      <c r="E99" s="22">
        <v>1.4</v>
      </c>
      <c r="F99" s="27">
        <f t="shared" si="12"/>
        <v>1.403061224489796</v>
      </c>
      <c r="G99" s="27">
        <f t="shared" si="10"/>
        <v>55.588643204885791</v>
      </c>
      <c r="H99" s="27">
        <f t="shared" si="13"/>
        <v>4.0179789214879138</v>
      </c>
      <c r="I99" s="27">
        <f t="shared" si="14"/>
        <v>87.249303700288991</v>
      </c>
      <c r="J99" s="35">
        <v>98.069886224057626</v>
      </c>
    </row>
    <row r="100" spans="1:11" ht="15" customHeight="1">
      <c r="A100" s="5">
        <v>2221</v>
      </c>
      <c r="B100" s="10" t="s">
        <v>20</v>
      </c>
      <c r="C100" s="6">
        <v>968</v>
      </c>
      <c r="D100" s="6">
        <v>18</v>
      </c>
      <c r="E100" s="22">
        <v>1.9</v>
      </c>
      <c r="F100" s="27">
        <f t="shared" si="12"/>
        <v>1.859504132231405</v>
      </c>
      <c r="G100" s="27">
        <f t="shared" si="10"/>
        <v>73.672702188894462</v>
      </c>
      <c r="H100" s="27">
        <f t="shared" si="13"/>
        <v>4.2996323396595386</v>
      </c>
      <c r="I100" s="27">
        <f t="shared" si="14"/>
        <v>93.365329966345286</v>
      </c>
      <c r="J100" s="35">
        <v>98.151385611618593</v>
      </c>
    </row>
    <row r="101" spans="1:11" ht="15" customHeight="1">
      <c r="A101" s="5">
        <v>2122</v>
      </c>
      <c r="B101" s="10" t="s">
        <v>126</v>
      </c>
      <c r="C101" s="6">
        <v>1711</v>
      </c>
      <c r="D101" s="6">
        <v>27</v>
      </c>
      <c r="E101" s="22">
        <v>1.6</v>
      </c>
      <c r="F101" s="27">
        <f t="shared" si="12"/>
        <v>1.5780245470485097</v>
      </c>
      <c r="G101" s="27">
        <f t="shared" si="10"/>
        <v>62.520609923012714</v>
      </c>
      <c r="H101" s="27">
        <f t="shared" si="13"/>
        <v>4.1354962611520865</v>
      </c>
      <c r="I101" s="27">
        <f t="shared" si="14"/>
        <v>89.801160307494015</v>
      </c>
      <c r="J101" s="35">
        <v>98.227169436968694</v>
      </c>
    </row>
    <row r="102" spans="1:11" ht="15" customHeight="1">
      <c r="A102" s="5">
        <v>2260</v>
      </c>
      <c r="B102" s="10" t="s">
        <v>71</v>
      </c>
      <c r="C102" s="6">
        <v>287</v>
      </c>
      <c r="D102" s="6">
        <v>1</v>
      </c>
      <c r="E102" s="22">
        <v>0.3</v>
      </c>
      <c r="F102" s="27">
        <f t="shared" si="12"/>
        <v>0.34843205574912894</v>
      </c>
      <c r="G102" s="27">
        <f t="shared" si="10"/>
        <v>13.804718489905119</v>
      </c>
      <c r="H102" s="27">
        <f t="shared" si="13"/>
        <v>2.6250104532803298</v>
      </c>
      <c r="I102" s="27">
        <f t="shared" si="14"/>
        <v>57.00137773990005</v>
      </c>
      <c r="J102" s="35">
        <v>98.311417011410001</v>
      </c>
    </row>
    <row r="103" spans="1:11" ht="15" customHeight="1">
      <c r="A103" s="5">
        <v>2234</v>
      </c>
      <c r="B103" s="10" t="s">
        <v>118</v>
      </c>
      <c r="C103" s="6">
        <v>1805</v>
      </c>
      <c r="D103" s="6">
        <v>17</v>
      </c>
      <c r="E103" s="22">
        <v>1</v>
      </c>
      <c r="F103" s="27">
        <f t="shared" si="12"/>
        <v>0.94182825484764532</v>
      </c>
      <c r="G103" s="27">
        <f t="shared" si="10"/>
        <v>37.314804161909734</v>
      </c>
      <c r="H103" s="27">
        <f t="shared" si="13"/>
        <v>3.6193901423291859</v>
      </c>
      <c r="I103" s="27">
        <f t="shared" si="14"/>
        <v>78.59405833342953</v>
      </c>
      <c r="J103" s="35">
        <v>98.647106227824295</v>
      </c>
    </row>
    <row r="104" spans="1:11" ht="15" customHeight="1">
      <c r="A104" s="5">
        <v>2281</v>
      </c>
      <c r="B104" s="10" t="s">
        <v>74</v>
      </c>
      <c r="C104" s="6">
        <v>1360</v>
      </c>
      <c r="D104" s="6">
        <v>12</v>
      </c>
      <c r="E104" s="22">
        <v>0.9</v>
      </c>
      <c r="F104" s="27">
        <f t="shared" si="12"/>
        <v>0.88235294117647056</v>
      </c>
      <c r="G104" s="27">
        <f t="shared" ref="G104:G135" si="15">F104/$F$172*100</f>
        <v>34.958419470024431</v>
      </c>
      <c r="H104" s="27">
        <f t="shared" si="13"/>
        <v>3.5541593400978533</v>
      </c>
      <c r="I104" s="27">
        <f t="shared" si="14"/>
        <v>77.177589460470017</v>
      </c>
      <c r="J104" s="35">
        <v>98.983497317330247</v>
      </c>
    </row>
    <row r="105" spans="1:11" ht="15" customHeight="1">
      <c r="A105" s="5">
        <v>2177</v>
      </c>
      <c r="B105" s="10" t="s">
        <v>5</v>
      </c>
      <c r="C105" s="6">
        <v>705</v>
      </c>
      <c r="D105" s="6">
        <v>12</v>
      </c>
      <c r="E105" s="22">
        <v>1.7</v>
      </c>
      <c r="F105" s="27">
        <f t="shared" si="12"/>
        <v>1.7021276595744681</v>
      </c>
      <c r="G105" s="27">
        <f t="shared" si="15"/>
        <v>67.437518410259898</v>
      </c>
      <c r="H105" s="27">
        <f t="shared" si="13"/>
        <v>4.2112015160156826</v>
      </c>
      <c r="I105" s="27">
        <f t="shared" si="14"/>
        <v>91.445079029410977</v>
      </c>
      <c r="J105" s="35">
        <v>99.082344456533946</v>
      </c>
    </row>
    <row r="106" spans="1:11" ht="15" customHeight="1">
      <c r="A106" s="5">
        <v>2089</v>
      </c>
      <c r="B106" s="10" t="s">
        <v>120</v>
      </c>
      <c r="C106" s="6">
        <v>399</v>
      </c>
      <c r="D106" s="6">
        <v>9</v>
      </c>
      <c r="E106" s="22">
        <v>2.5</v>
      </c>
      <c r="F106" s="27">
        <f t="shared" si="12"/>
        <v>2.2556390977443606</v>
      </c>
      <c r="G106" s="27">
        <f t="shared" si="15"/>
        <v>89.367388118859438</v>
      </c>
      <c r="H106" s="27">
        <f t="shared" si="13"/>
        <v>4.492755829486307</v>
      </c>
      <c r="I106" s="27">
        <f t="shared" si="14"/>
        <v>97.558953264228492</v>
      </c>
      <c r="J106" s="35">
        <v>99.339972546552687</v>
      </c>
    </row>
    <row r="107" spans="1:11" ht="15" customHeight="1">
      <c r="A107" s="5">
        <v>2261</v>
      </c>
      <c r="B107" s="10" t="s">
        <v>72</v>
      </c>
      <c r="C107" s="6">
        <v>176</v>
      </c>
      <c r="D107" s="6">
        <v>0</v>
      </c>
      <c r="E107" s="22">
        <v>0</v>
      </c>
      <c r="F107" s="27">
        <f t="shared" si="12"/>
        <v>0</v>
      </c>
      <c r="G107" s="27">
        <f t="shared" si="15"/>
        <v>0</v>
      </c>
      <c r="H107" s="27">
        <v>0</v>
      </c>
      <c r="I107" s="27">
        <f t="shared" si="14"/>
        <v>0</v>
      </c>
      <c r="J107" s="35">
        <v>99.348361108668655</v>
      </c>
    </row>
    <row r="108" spans="1:11" ht="15" customHeight="1">
      <c r="A108" s="5">
        <v>2102</v>
      </c>
      <c r="B108" s="10" t="s">
        <v>93</v>
      </c>
      <c r="C108" s="6">
        <v>2717</v>
      </c>
      <c r="D108" s="6">
        <v>54</v>
      </c>
      <c r="E108" s="22">
        <v>2.1</v>
      </c>
      <c r="F108" s="27">
        <f t="shared" si="12"/>
        <v>1.9874861980125138</v>
      </c>
      <c r="G108" s="27">
        <f t="shared" si="15"/>
        <v>78.743293027806232</v>
      </c>
      <c r="H108" s="27">
        <f t="shared" ref="H108:H129" si="16">LN(G108)</f>
        <v>4.3661931061778771</v>
      </c>
      <c r="I108" s="27">
        <f t="shared" si="14"/>
        <v>94.810678646853546</v>
      </c>
      <c r="J108" s="35">
        <v>99.405051903565749</v>
      </c>
    </row>
    <row r="109" spans="1:11" ht="15" customHeight="1">
      <c r="A109" s="5">
        <v>2328</v>
      </c>
      <c r="B109" s="10" t="s">
        <v>162</v>
      </c>
      <c r="C109" s="6">
        <v>829</v>
      </c>
      <c r="D109" s="6">
        <v>4</v>
      </c>
      <c r="E109" s="22">
        <v>0.5</v>
      </c>
      <c r="F109" s="27">
        <f t="shared" si="12"/>
        <v>0.48250904704463204</v>
      </c>
      <c r="G109" s="27">
        <f t="shared" si="15"/>
        <v>19.116787486623732</v>
      </c>
      <c r="H109" s="27">
        <f t="shared" si="16"/>
        <v>2.9505668750245464</v>
      </c>
      <c r="I109" s="27">
        <f t="shared" si="14"/>
        <v>64.0707456154841</v>
      </c>
      <c r="J109" s="35">
        <v>99.809257469184615</v>
      </c>
    </row>
    <row r="110" spans="1:11" ht="15" customHeight="1">
      <c r="A110" s="5">
        <v>2130</v>
      </c>
      <c r="B110" s="10" t="s">
        <v>49</v>
      </c>
      <c r="C110" s="6">
        <v>305</v>
      </c>
      <c r="D110" s="6">
        <v>2</v>
      </c>
      <c r="E110" s="22">
        <v>0.7</v>
      </c>
      <c r="F110" s="27">
        <f t="shared" si="12"/>
        <v>0.65573770491803274</v>
      </c>
      <c r="G110" s="27">
        <f t="shared" si="15"/>
        <v>25.980027584280453</v>
      </c>
      <c r="H110" s="27">
        <f t="shared" si="16"/>
        <v>3.2573280729924847</v>
      </c>
      <c r="I110" s="27">
        <f t="shared" si="14"/>
        <v>70.731980392459434</v>
      </c>
      <c r="J110" s="35">
        <v>99.819651733881116</v>
      </c>
    </row>
    <row r="111" spans="1:11" ht="15" customHeight="1">
      <c r="A111" s="5">
        <v>2025</v>
      </c>
      <c r="B111" s="10" t="s">
        <v>146</v>
      </c>
      <c r="C111" s="6">
        <v>1050</v>
      </c>
      <c r="D111" s="6">
        <v>15</v>
      </c>
      <c r="E111" s="22">
        <v>1.4</v>
      </c>
      <c r="F111" s="27">
        <f t="shared" si="12"/>
        <v>1.4285714285714286</v>
      </c>
      <c r="G111" s="27">
        <f t="shared" si="15"/>
        <v>56.599345808610991</v>
      </c>
      <c r="H111" s="27">
        <f t="shared" si="16"/>
        <v>4.0359974269905923</v>
      </c>
      <c r="I111" s="27">
        <f t="shared" si="14"/>
        <v>87.640570575886827</v>
      </c>
      <c r="J111" s="35">
        <v>100.38936488440255</v>
      </c>
    </row>
    <row r="112" spans="1:11" ht="15" customHeight="1">
      <c r="A112" s="5">
        <v>2189</v>
      </c>
      <c r="B112" s="10" t="s">
        <v>156</v>
      </c>
      <c r="C112" s="6">
        <v>1100</v>
      </c>
      <c r="D112" s="6">
        <v>22</v>
      </c>
      <c r="E112" s="22">
        <v>2</v>
      </c>
      <c r="F112" s="27">
        <f t="shared" si="12"/>
        <v>2</v>
      </c>
      <c r="G112" s="27">
        <f t="shared" si="15"/>
        <v>79.239084132055382</v>
      </c>
      <c r="H112" s="27">
        <f t="shared" si="16"/>
        <v>4.3724696636118052</v>
      </c>
      <c r="I112" s="27">
        <f t="shared" si="14"/>
        <v>94.946972359798735</v>
      </c>
      <c r="J112" s="35">
        <v>100.8301317688382</v>
      </c>
    </row>
    <row r="113" spans="1:11" ht="15" customHeight="1">
      <c r="A113" s="5">
        <v>2041</v>
      </c>
      <c r="B113" s="10" t="s">
        <v>149</v>
      </c>
      <c r="C113" s="6">
        <v>1557</v>
      </c>
      <c r="D113" s="6">
        <v>12</v>
      </c>
      <c r="E113" s="22">
        <v>0.8</v>
      </c>
      <c r="F113" s="27">
        <f t="shared" si="12"/>
        <v>0.77071290944123316</v>
      </c>
      <c r="G113" s="27">
        <f t="shared" si="15"/>
        <v>30.535292536437524</v>
      </c>
      <c r="H113" s="27">
        <f t="shared" si="16"/>
        <v>3.4188831469939527</v>
      </c>
      <c r="I113" s="27">
        <f t="shared" si="14"/>
        <v>74.240104250574888</v>
      </c>
      <c r="J113" s="35">
        <v>100.9524856970679</v>
      </c>
    </row>
    <row r="114" spans="1:11" ht="15" customHeight="1">
      <c r="A114" s="5">
        <v>2233</v>
      </c>
      <c r="B114" s="10" t="s">
        <v>159</v>
      </c>
      <c r="C114" s="6">
        <v>2367</v>
      </c>
      <c r="D114" s="6">
        <v>120</v>
      </c>
      <c r="E114" s="22">
        <v>5.3</v>
      </c>
      <c r="F114" s="27">
        <f t="shared" si="12"/>
        <v>5.0697084917617232</v>
      </c>
      <c r="G114" s="27">
        <f t="shared" si="15"/>
        <v>200.85952885185137</v>
      </c>
      <c r="H114" s="27">
        <f t="shared" si="16"/>
        <v>5.3026058023080127</v>
      </c>
      <c r="I114" s="27">
        <f t="shared" si="14"/>
        <v>115.14462198252676</v>
      </c>
      <c r="J114" s="35">
        <v>100.9917412967545</v>
      </c>
    </row>
    <row r="115" spans="1:11" ht="15" customHeight="1">
      <c r="A115" s="5">
        <v>2266</v>
      </c>
      <c r="B115" s="10" t="s">
        <v>77</v>
      </c>
      <c r="C115" s="6">
        <v>595</v>
      </c>
      <c r="D115" s="6">
        <v>1</v>
      </c>
      <c r="E115" s="22">
        <v>0.2</v>
      </c>
      <c r="F115" s="27">
        <f t="shared" si="12"/>
        <v>0.16806722689075632</v>
      </c>
      <c r="G115" s="27">
        <f t="shared" si="15"/>
        <v>6.65874656571894</v>
      </c>
      <c r="H115" s="27">
        <f t="shared" si="16"/>
        <v>1.8959312634943213</v>
      </c>
      <c r="I115" s="27">
        <f t="shared" si="14"/>
        <v>41.169624290172194</v>
      </c>
      <c r="J115" s="35">
        <v>101.0485511272454</v>
      </c>
    </row>
    <row r="116" spans="1:11" ht="15" customHeight="1">
      <c r="A116" s="5">
        <v>2292</v>
      </c>
      <c r="B116" s="10" t="s">
        <v>28</v>
      </c>
      <c r="C116" s="6">
        <v>651</v>
      </c>
      <c r="D116" s="6">
        <v>3</v>
      </c>
      <c r="E116" s="22">
        <v>0.5</v>
      </c>
      <c r="F116" s="27">
        <f t="shared" si="12"/>
        <v>0.46082949308755761</v>
      </c>
      <c r="G116" s="27">
        <f t="shared" si="15"/>
        <v>18.257853486648703</v>
      </c>
      <c r="H116" s="27">
        <f t="shared" si="16"/>
        <v>2.904595315499491</v>
      </c>
      <c r="I116" s="27">
        <f t="shared" si="14"/>
        <v>63.072485884173176</v>
      </c>
      <c r="J116" s="35">
        <v>101.23776643544839</v>
      </c>
    </row>
    <row r="117" spans="1:11" ht="15" customHeight="1">
      <c r="A117" s="5">
        <v>2257</v>
      </c>
      <c r="B117" s="10" t="s">
        <v>160</v>
      </c>
      <c r="C117" s="6">
        <v>848</v>
      </c>
      <c r="D117" s="6">
        <v>18</v>
      </c>
      <c r="E117" s="22">
        <v>2.2000000000000002</v>
      </c>
      <c r="F117" s="27">
        <f t="shared" si="12"/>
        <v>2.1226415094339623</v>
      </c>
      <c r="G117" s="27">
        <f t="shared" si="15"/>
        <v>84.09808457411539</v>
      </c>
      <c r="H117" s="27">
        <f t="shared" si="16"/>
        <v>4.431983791144213</v>
      </c>
      <c r="I117" s="27">
        <f t="shared" si="14"/>
        <v>96.239305218929289</v>
      </c>
      <c r="J117" s="35">
        <v>101.52639661640322</v>
      </c>
    </row>
    <row r="118" spans="1:11" ht="15" customHeight="1">
      <c r="A118" s="5">
        <v>2280</v>
      </c>
      <c r="B118" s="10" t="s">
        <v>65</v>
      </c>
      <c r="C118" s="6">
        <v>2033</v>
      </c>
      <c r="D118" s="6">
        <v>11</v>
      </c>
      <c r="E118" s="22">
        <v>0.5</v>
      </c>
      <c r="F118" s="27">
        <f t="shared" si="12"/>
        <v>0.5410723069355633</v>
      </c>
      <c r="G118" s="27">
        <f t="shared" si="15"/>
        <v>21.437037025396197</v>
      </c>
      <c r="H118" s="27">
        <f t="shared" si="16"/>
        <v>3.0651201282099749</v>
      </c>
      <c r="I118" s="27">
        <f t="shared" si="14"/>
        <v>66.55823790260898</v>
      </c>
      <c r="J118" s="35">
        <v>101.71299356751433</v>
      </c>
    </row>
    <row r="119" spans="1:11" ht="15" customHeight="1">
      <c r="A119" s="5">
        <v>2160</v>
      </c>
      <c r="B119" s="10" t="s">
        <v>63</v>
      </c>
      <c r="C119" s="6">
        <v>2204</v>
      </c>
      <c r="D119" s="6">
        <v>26</v>
      </c>
      <c r="E119" s="22">
        <v>1.2</v>
      </c>
      <c r="F119" s="27">
        <f t="shared" si="12"/>
        <v>1.1796733212341199</v>
      </c>
      <c r="G119" s="27">
        <f t="shared" si="15"/>
        <v>46.73811677480581</v>
      </c>
      <c r="H119" s="27">
        <f t="shared" si="16"/>
        <v>3.8445600367886281</v>
      </c>
      <c r="I119" s="27">
        <f t="shared" si="14"/>
        <v>83.483560466153193</v>
      </c>
      <c r="J119" s="35">
        <v>102.22290465428637</v>
      </c>
    </row>
    <row r="120" spans="1:11" s="2" customFormat="1" ht="15" customHeight="1">
      <c r="A120" s="5">
        <v>2014</v>
      </c>
      <c r="B120" s="10" t="s">
        <v>145</v>
      </c>
      <c r="C120" s="6">
        <v>937</v>
      </c>
      <c r="D120" s="6">
        <v>12</v>
      </c>
      <c r="E120" s="22">
        <v>1.3</v>
      </c>
      <c r="F120" s="27">
        <f t="shared" ref="F120:F151" si="17">D120/C120*100</f>
        <v>1.2806830309498398</v>
      </c>
      <c r="G120" s="27">
        <f t="shared" si="15"/>
        <v>50.740075217965021</v>
      </c>
      <c r="H120" s="27">
        <f t="shared" si="16"/>
        <v>3.9267160365895291</v>
      </c>
      <c r="I120" s="27">
        <f t="shared" ref="I120:I151" si="18">H120/$H$172*100</f>
        <v>85.267555334591989</v>
      </c>
      <c r="J120" s="35">
        <v>102.23439858734866</v>
      </c>
      <c r="K120" s="11"/>
    </row>
    <row r="121" spans="1:11" ht="15" customHeight="1">
      <c r="A121" s="5">
        <v>2111</v>
      </c>
      <c r="B121" s="10" t="s">
        <v>129</v>
      </c>
      <c r="C121" s="6">
        <v>1189</v>
      </c>
      <c r="D121" s="6">
        <v>33</v>
      </c>
      <c r="E121" s="22">
        <v>3</v>
      </c>
      <c r="F121" s="27">
        <f t="shared" si="17"/>
        <v>2.7754415475189238</v>
      </c>
      <c r="G121" s="27">
        <f t="shared" si="15"/>
        <v>109.96172314372699</v>
      </c>
      <c r="H121" s="27">
        <f t="shared" si="16"/>
        <v>4.7001323338156498</v>
      </c>
      <c r="I121" s="27">
        <f t="shared" si="18"/>
        <v>102.06207683955945</v>
      </c>
      <c r="J121" s="35">
        <v>102.38453456344341</v>
      </c>
    </row>
    <row r="122" spans="1:11" ht="15" customHeight="1">
      <c r="A122" s="5">
        <v>2192</v>
      </c>
      <c r="B122" s="10" t="s">
        <v>10</v>
      </c>
      <c r="C122" s="6">
        <v>2168</v>
      </c>
      <c r="D122" s="6">
        <v>85</v>
      </c>
      <c r="E122" s="22">
        <v>4</v>
      </c>
      <c r="F122" s="27">
        <f t="shared" si="17"/>
        <v>3.9206642066420669</v>
      </c>
      <c r="G122" s="27">
        <f t="shared" si="15"/>
        <v>155.33492046182445</v>
      </c>
      <c r="H122" s="27">
        <f t="shared" si="16"/>
        <v>5.0455835629707311</v>
      </c>
      <c r="I122" s="27">
        <f t="shared" si="18"/>
        <v>109.56345496899684</v>
      </c>
      <c r="J122" s="35">
        <v>102.67287219089836</v>
      </c>
    </row>
    <row r="123" spans="1:11" ht="15" customHeight="1">
      <c r="A123" s="5">
        <v>2298</v>
      </c>
      <c r="B123" s="10" t="s">
        <v>32</v>
      </c>
      <c r="C123" s="6">
        <v>1159</v>
      </c>
      <c r="D123" s="6">
        <v>14</v>
      </c>
      <c r="E123" s="22">
        <v>1.2</v>
      </c>
      <c r="F123" s="27">
        <f t="shared" si="17"/>
        <v>1.2079378774805867</v>
      </c>
      <c r="G123" s="27">
        <f t="shared" si="15"/>
        <v>47.857945549990305</v>
      </c>
      <c r="H123" s="27">
        <f t="shared" si="16"/>
        <v>3.868237155315458</v>
      </c>
      <c r="I123" s="27">
        <f t="shared" si="18"/>
        <v>83.997702562331767</v>
      </c>
      <c r="J123" s="35">
        <v>102.77036763744938</v>
      </c>
    </row>
    <row r="124" spans="1:11" ht="15" customHeight="1">
      <c r="A124" s="5">
        <v>2016</v>
      </c>
      <c r="B124" s="10" t="s">
        <v>100</v>
      </c>
      <c r="C124" s="6">
        <v>896</v>
      </c>
      <c r="D124" s="6">
        <v>8</v>
      </c>
      <c r="E124" s="22">
        <v>0.9</v>
      </c>
      <c r="F124" s="27">
        <f t="shared" si="17"/>
        <v>0.89285714285714279</v>
      </c>
      <c r="G124" s="27">
        <f t="shared" si="15"/>
        <v>35.374591130381859</v>
      </c>
      <c r="H124" s="27">
        <f t="shared" si="16"/>
        <v>3.5659937977448561</v>
      </c>
      <c r="I124" s="27">
        <f t="shared" si="18"/>
        <v>77.434571443090576</v>
      </c>
      <c r="J124" s="35">
        <v>102.90152665002084</v>
      </c>
    </row>
    <row r="125" spans="1:11" s="2" customFormat="1" ht="15" customHeight="1">
      <c r="A125" s="5">
        <v>2310</v>
      </c>
      <c r="B125" s="10" t="s">
        <v>43</v>
      </c>
      <c r="C125" s="6">
        <v>417</v>
      </c>
      <c r="D125" s="6">
        <v>6</v>
      </c>
      <c r="E125" s="22">
        <v>1.5</v>
      </c>
      <c r="F125" s="27">
        <f t="shared" si="17"/>
        <v>1.4388489208633095</v>
      </c>
      <c r="G125" s="27">
        <f t="shared" si="15"/>
        <v>57.006535346802437</v>
      </c>
      <c r="H125" s="27">
        <f t="shared" si="16"/>
        <v>4.0431659164692046</v>
      </c>
      <c r="I125" s="27">
        <f t="shared" si="18"/>
        <v>87.796232347093977</v>
      </c>
      <c r="J125" s="35">
        <v>102.98326208229518</v>
      </c>
      <c r="K125" s="11"/>
    </row>
    <row r="126" spans="1:11" ht="15" customHeight="1">
      <c r="A126" s="5">
        <v>2140</v>
      </c>
      <c r="B126" s="10" t="s">
        <v>55</v>
      </c>
      <c r="C126" s="6">
        <v>1742</v>
      </c>
      <c r="D126" s="6">
        <v>16</v>
      </c>
      <c r="E126" s="22">
        <v>0.9</v>
      </c>
      <c r="F126" s="27">
        <f t="shared" si="17"/>
        <v>0.91848450057405284</v>
      </c>
      <c r="G126" s="27">
        <f t="shared" si="15"/>
        <v>36.389935307488116</v>
      </c>
      <c r="H126" s="27">
        <f t="shared" si="16"/>
        <v>3.594292233867284</v>
      </c>
      <c r="I126" s="27">
        <f t="shared" si="18"/>
        <v>78.049064175813669</v>
      </c>
      <c r="J126" s="35">
        <v>103.29179469881538</v>
      </c>
      <c r="K126" s="6"/>
    </row>
    <row r="127" spans="1:11" ht="15" customHeight="1">
      <c r="A127" s="5">
        <v>2295</v>
      </c>
      <c r="B127" s="10" t="s">
        <v>27</v>
      </c>
      <c r="C127" s="6">
        <v>3309</v>
      </c>
      <c r="D127" s="6">
        <v>57</v>
      </c>
      <c r="E127" s="22">
        <v>1.7</v>
      </c>
      <c r="F127" s="27">
        <f t="shared" si="17"/>
        <v>1.7225747960108795</v>
      </c>
      <c r="G127" s="27">
        <f t="shared" si="15"/>
        <v>68.247624592432103</v>
      </c>
      <c r="H127" s="27">
        <f t="shared" si="16"/>
        <v>4.2231426289528891</v>
      </c>
      <c r="I127" s="27">
        <f t="shared" si="18"/>
        <v>91.704377002231581</v>
      </c>
      <c r="J127" s="35">
        <v>103.95390541485176</v>
      </c>
    </row>
    <row r="128" spans="1:11" ht="15" customHeight="1">
      <c r="A128" s="5">
        <v>2262</v>
      </c>
      <c r="B128" s="10" t="s">
        <v>73</v>
      </c>
      <c r="C128" s="6">
        <v>4030</v>
      </c>
      <c r="D128" s="6">
        <v>58</v>
      </c>
      <c r="E128" s="22">
        <v>1.5</v>
      </c>
      <c r="F128" s="27">
        <f t="shared" si="17"/>
        <v>1.4392059553349876</v>
      </c>
      <c r="G128" s="27">
        <f t="shared" si="15"/>
        <v>57.020680889072104</v>
      </c>
      <c r="H128" s="27">
        <f t="shared" si="16"/>
        <v>4.0434140246456414</v>
      </c>
      <c r="I128" s="27">
        <f t="shared" si="18"/>
        <v>87.801619947691051</v>
      </c>
      <c r="J128" s="35">
        <v>104.16563001462471</v>
      </c>
    </row>
    <row r="129" spans="1:11" ht="15" customHeight="1">
      <c r="A129" s="5">
        <v>2143</v>
      </c>
      <c r="B129" s="10" t="s">
        <v>56</v>
      </c>
      <c r="C129" s="6">
        <v>571</v>
      </c>
      <c r="D129" s="6">
        <v>3</v>
      </c>
      <c r="E129" s="22">
        <v>0.5</v>
      </c>
      <c r="F129" s="27">
        <f t="shared" si="17"/>
        <v>0.52539404553415059</v>
      </c>
      <c r="G129" s="27">
        <f t="shared" si="15"/>
        <v>20.815871488280745</v>
      </c>
      <c r="H129" s="27">
        <f t="shared" si="16"/>
        <v>3.0357157480520502</v>
      </c>
      <c r="I129" s="27">
        <f t="shared" si="18"/>
        <v>65.919729900290378</v>
      </c>
      <c r="J129" s="35">
        <v>104.36604235902477</v>
      </c>
    </row>
    <row r="130" spans="1:11" s="2" customFormat="1" ht="15" customHeight="1">
      <c r="A130" s="5">
        <v>2264</v>
      </c>
      <c r="B130" s="10" t="s">
        <v>75</v>
      </c>
      <c r="C130" s="6">
        <v>420</v>
      </c>
      <c r="D130" s="6">
        <v>0</v>
      </c>
      <c r="E130" s="22">
        <v>0</v>
      </c>
      <c r="F130" s="27">
        <f t="shared" si="17"/>
        <v>0</v>
      </c>
      <c r="G130" s="27">
        <f t="shared" si="15"/>
        <v>0</v>
      </c>
      <c r="H130" s="27">
        <v>0</v>
      </c>
      <c r="I130" s="27">
        <f t="shared" si="18"/>
        <v>0</v>
      </c>
      <c r="J130" s="35">
        <v>104.69110575910233</v>
      </c>
      <c r="K130" s="11"/>
    </row>
    <row r="131" spans="1:11" ht="15" customHeight="1">
      <c r="A131" s="5">
        <v>2222</v>
      </c>
      <c r="B131" s="10" t="s">
        <v>158</v>
      </c>
      <c r="C131" s="6">
        <v>1254</v>
      </c>
      <c r="D131" s="6">
        <v>29</v>
      </c>
      <c r="E131" s="22">
        <v>2.2999999999999998</v>
      </c>
      <c r="F131" s="27">
        <f t="shared" si="17"/>
        <v>2.3125996810207337</v>
      </c>
      <c r="G131" s="27">
        <f t="shared" si="15"/>
        <v>91.624140344083173</v>
      </c>
      <c r="H131" s="27">
        <f t="shared" ref="H131:H167" si="19">LN(G131)</f>
        <v>4.517694777833559</v>
      </c>
      <c r="I131" s="27">
        <f t="shared" si="18"/>
        <v>98.100495646812576</v>
      </c>
      <c r="J131" s="35">
        <v>105.15364625725205</v>
      </c>
    </row>
    <row r="132" spans="1:11" ht="15" customHeight="1">
      <c r="A132" s="5">
        <v>2145</v>
      </c>
      <c r="B132" s="10" t="s">
        <v>154</v>
      </c>
      <c r="C132" s="6">
        <v>1110</v>
      </c>
      <c r="D132" s="6">
        <v>11</v>
      </c>
      <c r="E132" s="22">
        <v>1</v>
      </c>
      <c r="F132" s="27">
        <f t="shared" si="17"/>
        <v>0.99099099099099097</v>
      </c>
      <c r="G132" s="27">
        <f t="shared" si="15"/>
        <v>39.262609254622035</v>
      </c>
      <c r="H132" s="27">
        <f t="shared" si="19"/>
        <v>3.6702726475319416</v>
      </c>
      <c r="I132" s="27">
        <f t="shared" si="18"/>
        <v>79.69895789517804</v>
      </c>
      <c r="J132" s="35">
        <v>105.25697676969779</v>
      </c>
    </row>
    <row r="133" spans="1:11" s="2" customFormat="1" ht="15" customHeight="1">
      <c r="A133" s="5">
        <v>2124</v>
      </c>
      <c r="B133" s="10" t="s">
        <v>45</v>
      </c>
      <c r="C133" s="6">
        <v>2500</v>
      </c>
      <c r="D133" s="6">
        <v>86</v>
      </c>
      <c r="E133" s="22">
        <v>3.5</v>
      </c>
      <c r="F133" s="27">
        <f t="shared" si="17"/>
        <v>3.44</v>
      </c>
      <c r="G133" s="27">
        <f t="shared" si="15"/>
        <v>136.29122470713523</v>
      </c>
      <c r="H133" s="27">
        <f t="shared" si="19"/>
        <v>4.9147939544371662</v>
      </c>
      <c r="I133" s="27">
        <f t="shared" si="18"/>
        <v>106.72339470517616</v>
      </c>
      <c r="J133" s="35">
        <v>105.91536412080865</v>
      </c>
      <c r="K133" s="11"/>
    </row>
    <row r="134" spans="1:11" ht="15" customHeight="1">
      <c r="A134" s="5">
        <v>2010</v>
      </c>
      <c r="B134" s="10" t="s">
        <v>97</v>
      </c>
      <c r="C134" s="6">
        <v>1338</v>
      </c>
      <c r="D134" s="6">
        <v>12</v>
      </c>
      <c r="E134" s="22">
        <v>1</v>
      </c>
      <c r="F134" s="27">
        <f t="shared" si="17"/>
        <v>0.89686098654708524</v>
      </c>
      <c r="G134" s="27">
        <f t="shared" si="15"/>
        <v>35.533221583881335</v>
      </c>
      <c r="H134" s="27">
        <f t="shared" si="19"/>
        <v>3.5704680781397773</v>
      </c>
      <c r="I134" s="27">
        <f t="shared" si="18"/>
        <v>77.531729207390683</v>
      </c>
      <c r="J134" s="35">
        <v>106.16875423145839</v>
      </c>
    </row>
    <row r="135" spans="1:11" ht="15" customHeight="1">
      <c r="A135" s="5">
        <v>2293</v>
      </c>
      <c r="B135" s="10" t="s">
        <v>29</v>
      </c>
      <c r="C135" s="6">
        <v>7664</v>
      </c>
      <c r="D135" s="6">
        <v>217</v>
      </c>
      <c r="E135" s="22">
        <v>2.9</v>
      </c>
      <c r="F135" s="27">
        <f t="shared" si="17"/>
        <v>2.8314196242171188</v>
      </c>
      <c r="G135" s="27">
        <f t="shared" si="15"/>
        <v>112.17954890824645</v>
      </c>
      <c r="H135" s="27">
        <f t="shared" si="19"/>
        <v>4.720100702929714</v>
      </c>
      <c r="I135" s="27">
        <f t="shared" si="18"/>
        <v>102.49568446550172</v>
      </c>
      <c r="J135" s="35">
        <v>106.57783363601079</v>
      </c>
    </row>
    <row r="136" spans="1:11" ht="15" customHeight="1">
      <c r="A136" s="5">
        <v>2194</v>
      </c>
      <c r="B136" s="10" t="s">
        <v>11</v>
      </c>
      <c r="C136" s="6">
        <v>280</v>
      </c>
      <c r="D136" s="6">
        <v>2</v>
      </c>
      <c r="E136" s="22">
        <v>0.7</v>
      </c>
      <c r="F136" s="27">
        <f t="shared" si="17"/>
        <v>0.7142857142857143</v>
      </c>
      <c r="G136" s="27">
        <f t="shared" ref="G136:G167" si="20">F136/$F$172*100</f>
        <v>28.299672904305496</v>
      </c>
      <c r="H136" s="27">
        <f t="shared" si="19"/>
        <v>3.3428502464306469</v>
      </c>
      <c r="I136" s="27">
        <f t="shared" si="18"/>
        <v>72.589070792687778</v>
      </c>
      <c r="J136" s="35">
        <v>107.25742081338507</v>
      </c>
    </row>
    <row r="137" spans="1:11" ht="15" customHeight="1">
      <c r="A137" s="5">
        <v>2294</v>
      </c>
      <c r="B137" s="10" t="s">
        <v>30</v>
      </c>
      <c r="C137" s="6">
        <v>1466</v>
      </c>
      <c r="D137" s="6">
        <v>23</v>
      </c>
      <c r="E137" s="22">
        <v>1.6</v>
      </c>
      <c r="F137" s="27">
        <f t="shared" si="17"/>
        <v>1.5688949522510234</v>
      </c>
      <c r="G137" s="27">
        <f t="shared" si="20"/>
        <v>62.158899557887928</v>
      </c>
      <c r="H137" s="27">
        <f t="shared" si="19"/>
        <v>4.1296940025225037</v>
      </c>
      <c r="I137" s="27">
        <f t="shared" si="18"/>
        <v>89.675165862223849</v>
      </c>
      <c r="J137" s="35">
        <v>107.69310862441459</v>
      </c>
    </row>
    <row r="138" spans="1:11" ht="15" customHeight="1">
      <c r="A138" s="5">
        <v>2186</v>
      </c>
      <c r="B138" s="10" t="s">
        <v>155</v>
      </c>
      <c r="C138" s="6">
        <v>1421</v>
      </c>
      <c r="D138" s="6">
        <v>39</v>
      </c>
      <c r="E138" s="22">
        <v>2.8</v>
      </c>
      <c r="F138" s="27">
        <f t="shared" si="17"/>
        <v>2.744546094299789</v>
      </c>
      <c r="G138" s="27">
        <f t="shared" si="20"/>
        <v>108.73765943526249</v>
      </c>
      <c r="H138" s="27">
        <f t="shared" si="19"/>
        <v>4.6889381870724964</v>
      </c>
      <c r="I138" s="27">
        <f t="shared" si="18"/>
        <v>101.81899903155112</v>
      </c>
      <c r="J138" s="35">
        <v>108.03504965551002</v>
      </c>
    </row>
    <row r="139" spans="1:11" ht="15" customHeight="1">
      <c r="A139" s="5">
        <v>2148</v>
      </c>
      <c r="B139" s="10" t="s">
        <v>58</v>
      </c>
      <c r="C139" s="6">
        <v>2251</v>
      </c>
      <c r="D139" s="6">
        <v>32</v>
      </c>
      <c r="E139" s="22">
        <v>1.5</v>
      </c>
      <c r="F139" s="27">
        <f t="shared" si="17"/>
        <v>1.4215904042647711</v>
      </c>
      <c r="G139" s="27">
        <f t="shared" si="20"/>
        <v>56.322760822429409</v>
      </c>
      <c r="H139" s="27">
        <f t="shared" si="19"/>
        <v>4.0310987309329454</v>
      </c>
      <c r="I139" s="27">
        <f t="shared" si="18"/>
        <v>87.534196742568966</v>
      </c>
      <c r="J139" s="35">
        <v>108.33572852006887</v>
      </c>
    </row>
    <row r="140" spans="1:11" ht="15" customHeight="1">
      <c r="A140" s="5">
        <v>2184</v>
      </c>
      <c r="B140" s="10" t="s">
        <v>8</v>
      </c>
      <c r="C140" s="6">
        <v>1264</v>
      </c>
      <c r="D140" s="6">
        <v>29</v>
      </c>
      <c r="E140" s="22">
        <v>2.2999999999999998</v>
      </c>
      <c r="F140" s="27">
        <f t="shared" si="17"/>
        <v>2.2943037974683547</v>
      </c>
      <c r="G140" s="27">
        <f t="shared" si="20"/>
        <v>90.899265816044547</v>
      </c>
      <c r="H140" s="27">
        <f t="shared" si="19"/>
        <v>4.5097519243196222</v>
      </c>
      <c r="I140" s="27">
        <f t="shared" si="18"/>
        <v>97.928018774229159</v>
      </c>
      <c r="J140" s="35">
        <v>108.34382264541136</v>
      </c>
    </row>
    <row r="141" spans="1:11" ht="15" customHeight="1">
      <c r="A141" s="5">
        <v>2305</v>
      </c>
      <c r="B141" s="10" t="s">
        <v>161</v>
      </c>
      <c r="C141" s="6">
        <v>4006</v>
      </c>
      <c r="D141" s="6">
        <v>107</v>
      </c>
      <c r="E141" s="22">
        <v>2.7</v>
      </c>
      <c r="F141" s="27">
        <f t="shared" si="17"/>
        <v>2.6709935097353967</v>
      </c>
      <c r="G141" s="27">
        <f t="shared" si="20"/>
        <v>105.8235397170485</v>
      </c>
      <c r="H141" s="27">
        <f t="shared" si="19"/>
        <v>4.6617729872760938</v>
      </c>
      <c r="I141" s="27">
        <f t="shared" si="18"/>
        <v>101.22911421298228</v>
      </c>
      <c r="J141" s="35">
        <v>108.74492814818539</v>
      </c>
    </row>
    <row r="142" spans="1:11" ht="15" customHeight="1">
      <c r="A142" s="5">
        <v>2225</v>
      </c>
      <c r="B142" s="10" t="s">
        <v>21</v>
      </c>
      <c r="C142" s="6">
        <v>153</v>
      </c>
      <c r="D142" s="6">
        <v>3</v>
      </c>
      <c r="E142" s="22">
        <v>2.2000000000000002</v>
      </c>
      <c r="F142" s="27">
        <f t="shared" si="17"/>
        <v>1.9607843137254901</v>
      </c>
      <c r="G142" s="27">
        <f t="shared" si="20"/>
        <v>77.685376600054283</v>
      </c>
      <c r="H142" s="27">
        <f t="shared" si="19"/>
        <v>4.3526670363156246</v>
      </c>
      <c r="I142" s="27">
        <f t="shared" si="18"/>
        <v>94.516963771702834</v>
      </c>
      <c r="J142" s="35">
        <v>108.9535914759779</v>
      </c>
    </row>
    <row r="143" spans="1:11" ht="15" customHeight="1">
      <c r="A143" s="5">
        <v>2008</v>
      </c>
      <c r="B143" s="10" t="s">
        <v>143</v>
      </c>
      <c r="C143" s="6">
        <v>408</v>
      </c>
      <c r="D143" s="6">
        <v>3</v>
      </c>
      <c r="E143" s="22">
        <v>0.7</v>
      </c>
      <c r="F143" s="27">
        <f t="shared" si="17"/>
        <v>0.73529411764705876</v>
      </c>
      <c r="G143" s="27">
        <f t="shared" si="20"/>
        <v>29.132016225020358</v>
      </c>
      <c r="H143" s="27">
        <f t="shared" si="19"/>
        <v>3.3718377833038988</v>
      </c>
      <c r="I143" s="27">
        <f t="shared" si="18"/>
        <v>73.21852715808879</v>
      </c>
      <c r="J143" s="35">
        <v>109.81548154535031</v>
      </c>
    </row>
    <row r="144" spans="1:11" ht="15" customHeight="1">
      <c r="A144" s="5">
        <v>2022</v>
      </c>
      <c r="B144" s="10" t="s">
        <v>101</v>
      </c>
      <c r="C144" s="6">
        <v>954</v>
      </c>
      <c r="D144" s="6">
        <v>4</v>
      </c>
      <c r="E144" s="22">
        <v>0.4</v>
      </c>
      <c r="F144" s="27">
        <f t="shared" si="17"/>
        <v>0.41928721174004197</v>
      </c>
      <c r="G144" s="27">
        <f t="shared" si="20"/>
        <v>16.611967323282052</v>
      </c>
      <c r="H144" s="27">
        <f t="shared" si="19"/>
        <v>2.8101233587115551</v>
      </c>
      <c r="I144" s="27">
        <f t="shared" si="18"/>
        <v>61.021053407793026</v>
      </c>
      <c r="J144" s="35">
        <v>110.0030761216168</v>
      </c>
    </row>
    <row r="145" spans="1:11" ht="15" customHeight="1">
      <c r="A145" s="5">
        <v>2174</v>
      </c>
      <c r="B145" s="10" t="s">
        <v>117</v>
      </c>
      <c r="C145" s="6">
        <v>1846</v>
      </c>
      <c r="D145" s="6">
        <v>26</v>
      </c>
      <c r="E145" s="22">
        <v>1.4</v>
      </c>
      <c r="F145" s="27">
        <f t="shared" si="17"/>
        <v>1.4084507042253522</v>
      </c>
      <c r="G145" s="27">
        <f t="shared" si="20"/>
        <v>55.802171923982669</v>
      </c>
      <c r="H145" s="27">
        <f t="shared" si="19"/>
        <v>4.0218127919986353</v>
      </c>
      <c r="I145" s="27">
        <f t="shared" si="18"/>
        <v>87.332555140645894</v>
      </c>
      <c r="J145" s="35">
        <v>110.01745152671307</v>
      </c>
    </row>
    <row r="146" spans="1:11" ht="15" customHeight="1">
      <c r="A146" s="5">
        <v>2321</v>
      </c>
      <c r="B146" s="10" t="s">
        <v>113</v>
      </c>
      <c r="C146" s="6">
        <v>3172</v>
      </c>
      <c r="D146" s="6">
        <v>34</v>
      </c>
      <c r="E146" s="22">
        <v>1.1000000000000001</v>
      </c>
      <c r="F146" s="27">
        <f t="shared" si="17"/>
        <v>1.0718789407313998</v>
      </c>
      <c r="G146" s="27">
        <f t="shared" si="20"/>
        <v>42.467352781996894</v>
      </c>
      <c r="H146" s="27">
        <f t="shared" si="19"/>
        <v>3.7487356109013739</v>
      </c>
      <c r="I146" s="27">
        <f t="shared" si="18"/>
        <v>81.402759496434101</v>
      </c>
      <c r="J146" s="35">
        <v>110.52174999836578</v>
      </c>
    </row>
    <row r="147" spans="1:11" ht="15" customHeight="1">
      <c r="A147" s="5">
        <v>2013</v>
      </c>
      <c r="B147" s="10" t="s">
        <v>98</v>
      </c>
      <c r="C147" s="6">
        <v>2936</v>
      </c>
      <c r="D147" s="6">
        <v>50</v>
      </c>
      <c r="E147" s="22">
        <v>1.7</v>
      </c>
      <c r="F147" s="27">
        <f t="shared" si="17"/>
        <v>1.7029972752043598</v>
      </c>
      <c r="G147" s="27">
        <f t="shared" si="20"/>
        <v>67.471972183289665</v>
      </c>
      <c r="H147" s="27">
        <f t="shared" si="19"/>
        <v>4.2117122847336912</v>
      </c>
      <c r="I147" s="27">
        <f t="shared" si="18"/>
        <v>91.456170231198968</v>
      </c>
      <c r="J147" s="35">
        <v>110.74624962550146</v>
      </c>
    </row>
    <row r="148" spans="1:11" ht="15" customHeight="1">
      <c r="A148" s="5">
        <v>2307</v>
      </c>
      <c r="B148" s="10" t="s">
        <v>40</v>
      </c>
      <c r="C148" s="6">
        <v>1227</v>
      </c>
      <c r="D148" s="6">
        <v>33</v>
      </c>
      <c r="E148" s="22">
        <v>2.7</v>
      </c>
      <c r="F148" s="27">
        <f t="shared" si="17"/>
        <v>2.6894865525672369</v>
      </c>
      <c r="G148" s="27">
        <f t="shared" si="20"/>
        <v>106.55622560545343</v>
      </c>
      <c r="H148" s="27">
        <f t="shared" si="19"/>
        <v>4.6686727857955193</v>
      </c>
      <c r="I148" s="27">
        <f t="shared" si="18"/>
        <v>101.37894143414381</v>
      </c>
      <c r="J148" s="35">
        <v>111.33823028377404</v>
      </c>
    </row>
    <row r="149" spans="1:11" ht="15" customHeight="1">
      <c r="A149" s="5">
        <v>2323</v>
      </c>
      <c r="B149" s="10" t="s">
        <v>114</v>
      </c>
      <c r="C149" s="6">
        <v>1429</v>
      </c>
      <c r="D149" s="6">
        <v>33</v>
      </c>
      <c r="E149" s="22">
        <v>2.4</v>
      </c>
      <c r="F149" s="27">
        <f t="shared" si="17"/>
        <v>2.3093072078376489</v>
      </c>
      <c r="G149" s="27">
        <f t="shared" si="20"/>
        <v>91.493694064304677</v>
      </c>
      <c r="H149" s="27">
        <f t="shared" si="19"/>
        <v>4.516270052576564</v>
      </c>
      <c r="I149" s="27">
        <f t="shared" si="18"/>
        <v>98.069558130945538</v>
      </c>
      <c r="J149" s="35">
        <v>111.72518581661677</v>
      </c>
    </row>
    <row r="150" spans="1:11" ht="15" customHeight="1">
      <c r="A150" s="5">
        <v>2200</v>
      </c>
      <c r="B150" s="10" t="s">
        <v>14</v>
      </c>
      <c r="C150" s="6">
        <v>1886</v>
      </c>
      <c r="D150" s="6">
        <v>33</v>
      </c>
      <c r="E150" s="22">
        <v>1.8</v>
      </c>
      <c r="F150" s="27">
        <f t="shared" si="17"/>
        <v>1.7497348886532342</v>
      </c>
      <c r="G150" s="27">
        <f t="shared" si="20"/>
        <v>69.323695025393079</v>
      </c>
      <c r="H150" s="27">
        <f t="shared" si="19"/>
        <v>4.2387867673130284</v>
      </c>
      <c r="I150" s="27">
        <f t="shared" si="18"/>
        <v>92.044085150428558</v>
      </c>
      <c r="J150" s="35">
        <v>112.07113804036214</v>
      </c>
    </row>
    <row r="151" spans="1:11" ht="15" customHeight="1">
      <c r="A151" s="5">
        <v>2306</v>
      </c>
      <c r="B151" s="10" t="s">
        <v>39</v>
      </c>
      <c r="C151" s="6">
        <v>3147</v>
      </c>
      <c r="D151" s="6">
        <v>54</v>
      </c>
      <c r="E151" s="22">
        <v>1.7</v>
      </c>
      <c r="F151" s="27">
        <f t="shared" si="17"/>
        <v>1.7159199237368923</v>
      </c>
      <c r="G151" s="27">
        <f t="shared" si="20"/>
        <v>67.983961600428827</v>
      </c>
      <c r="H151" s="27">
        <f t="shared" si="19"/>
        <v>4.2192718185398181</v>
      </c>
      <c r="I151" s="27">
        <f t="shared" si="18"/>
        <v>91.620323422087068</v>
      </c>
      <c r="J151" s="35">
        <v>113.1524492850093</v>
      </c>
    </row>
    <row r="152" spans="1:11" ht="15" customHeight="1">
      <c r="A152" s="5">
        <v>2183</v>
      </c>
      <c r="B152" s="10" t="s">
        <v>7</v>
      </c>
      <c r="C152" s="6">
        <v>2180</v>
      </c>
      <c r="D152" s="6">
        <v>13</v>
      </c>
      <c r="E152" s="22">
        <v>0.6</v>
      </c>
      <c r="F152" s="27">
        <f t="shared" ref="F152:F170" si="21">D152/C152*100</f>
        <v>0.59633027522935778</v>
      </c>
      <c r="G152" s="27">
        <f t="shared" si="20"/>
        <v>23.626332424695409</v>
      </c>
      <c r="H152" s="27">
        <f t="shared" si="19"/>
        <v>3.1623618707183527</v>
      </c>
      <c r="I152" s="27">
        <f t="shared" ref="I152:I170" si="22">H152/$H$172*100</f>
        <v>68.669815511711249</v>
      </c>
      <c r="J152" s="35">
        <v>113.86215357278715</v>
      </c>
    </row>
    <row r="153" spans="1:11" s="2" customFormat="1" ht="15" customHeight="1">
      <c r="A153" s="5">
        <v>2265</v>
      </c>
      <c r="B153" s="10" t="s">
        <v>76</v>
      </c>
      <c r="C153" s="6">
        <v>4774</v>
      </c>
      <c r="D153" s="6">
        <v>112</v>
      </c>
      <c r="E153" s="22">
        <v>2.4</v>
      </c>
      <c r="F153" s="27">
        <f t="shared" si="21"/>
        <v>2.3460410557184752</v>
      </c>
      <c r="G153" s="27">
        <f t="shared" si="20"/>
        <v>92.949072295666141</v>
      </c>
      <c r="H153" s="27">
        <f t="shared" si="19"/>
        <v>4.53205173343627</v>
      </c>
      <c r="I153" s="27">
        <f t="shared" si="22"/>
        <v>98.412252976571963</v>
      </c>
      <c r="J153" s="35">
        <v>113.90454838067087</v>
      </c>
      <c r="K153" s="11"/>
    </row>
    <row r="154" spans="1:11" ht="15" customHeight="1">
      <c r="A154" s="5">
        <v>2250</v>
      </c>
      <c r="B154" s="10" t="s">
        <v>66</v>
      </c>
      <c r="C154" s="6">
        <v>1357</v>
      </c>
      <c r="D154" s="6">
        <v>32</v>
      </c>
      <c r="E154" s="22">
        <v>2.2999999999999998</v>
      </c>
      <c r="F154" s="27">
        <f t="shared" si="21"/>
        <v>2.3581429624170966</v>
      </c>
      <c r="G154" s="27">
        <f t="shared" si="20"/>
        <v>93.428544297191323</v>
      </c>
      <c r="H154" s="27">
        <f t="shared" si="19"/>
        <v>4.5371969120048083</v>
      </c>
      <c r="I154" s="27">
        <f t="shared" si="22"/>
        <v>98.523979109608106</v>
      </c>
      <c r="J154" s="35">
        <v>114.51940447421913</v>
      </c>
    </row>
    <row r="155" spans="1:11" ht="15" customHeight="1">
      <c r="A155" s="5">
        <v>2309</v>
      </c>
      <c r="B155" s="10" t="s">
        <v>42</v>
      </c>
      <c r="C155" s="6">
        <v>5380</v>
      </c>
      <c r="D155" s="6">
        <v>168</v>
      </c>
      <c r="E155" s="22">
        <v>3.2</v>
      </c>
      <c r="F155" s="27">
        <f t="shared" si="21"/>
        <v>3.1226765799256504</v>
      </c>
      <c r="G155" s="27">
        <f t="shared" si="20"/>
        <v>123.71901611696379</v>
      </c>
      <c r="H155" s="27">
        <f t="shared" si="19"/>
        <v>4.81801299528738</v>
      </c>
      <c r="I155" s="27">
        <f t="shared" si="22"/>
        <v>104.62182287957336</v>
      </c>
      <c r="J155" s="35">
        <v>114.7062573531167</v>
      </c>
    </row>
    <row r="156" spans="1:11" ht="15" customHeight="1">
      <c r="A156" s="5">
        <v>2211</v>
      </c>
      <c r="B156" s="10" t="s">
        <v>157</v>
      </c>
      <c r="C156" s="6">
        <v>2387</v>
      </c>
      <c r="D156" s="6">
        <v>27</v>
      </c>
      <c r="E156" s="22">
        <v>1.2</v>
      </c>
      <c r="F156" s="27">
        <f t="shared" si="21"/>
        <v>1.1311269375785507</v>
      </c>
      <c r="G156" s="27">
        <f t="shared" si="20"/>
        <v>44.814731285410467</v>
      </c>
      <c r="H156" s="27">
        <f t="shared" si="19"/>
        <v>3.8025369087054499</v>
      </c>
      <c r="I156" s="27">
        <f t="shared" si="22"/>
        <v>82.571039834211305</v>
      </c>
      <c r="J156" s="35">
        <v>115.90332182749108</v>
      </c>
    </row>
    <row r="157" spans="1:11" ht="15" customHeight="1">
      <c r="A157" s="5">
        <v>2096</v>
      </c>
      <c r="B157" s="10" t="s">
        <v>153</v>
      </c>
      <c r="C157" s="6">
        <v>4973</v>
      </c>
      <c r="D157" s="6">
        <v>212</v>
      </c>
      <c r="E157" s="22">
        <v>4.4000000000000004</v>
      </c>
      <c r="F157" s="27">
        <f t="shared" si="21"/>
        <v>4.2630203096722301</v>
      </c>
      <c r="G157" s="27">
        <f t="shared" si="20"/>
        <v>168.89891248738931</v>
      </c>
      <c r="H157" s="27">
        <f t="shared" si="19"/>
        <v>5.129300384997225</v>
      </c>
      <c r="I157" s="27">
        <f t="shared" si="22"/>
        <v>111.38134266142599</v>
      </c>
      <c r="J157" s="35">
        <v>116.97931416862764</v>
      </c>
    </row>
    <row r="158" spans="1:11" ht="15" customHeight="1">
      <c r="A158" s="5">
        <v>2175</v>
      </c>
      <c r="B158" s="10" t="s">
        <v>4</v>
      </c>
      <c r="C158" s="6">
        <v>2992</v>
      </c>
      <c r="D158" s="6">
        <v>79</v>
      </c>
      <c r="E158" s="22">
        <v>2.8</v>
      </c>
      <c r="F158" s="27">
        <f t="shared" si="21"/>
        <v>2.6403743315508024</v>
      </c>
      <c r="G158" s="27">
        <f t="shared" si="20"/>
        <v>104.61042189893675</v>
      </c>
      <c r="H158" s="27">
        <f t="shared" si="19"/>
        <v>4.6502431824126047</v>
      </c>
      <c r="I158" s="27">
        <f t="shared" si="22"/>
        <v>100.97874768150055</v>
      </c>
      <c r="J158" s="35">
        <v>117.21976253674511</v>
      </c>
    </row>
    <row r="159" spans="1:11" s="2" customFormat="1" ht="15" customHeight="1">
      <c r="A159" s="5">
        <v>2275</v>
      </c>
      <c r="B159" s="10" t="s">
        <v>131</v>
      </c>
      <c r="C159" s="6">
        <v>6490</v>
      </c>
      <c r="D159" s="6">
        <v>211</v>
      </c>
      <c r="E159" s="22">
        <v>3.3</v>
      </c>
      <c r="F159" s="27">
        <f t="shared" si="21"/>
        <v>3.2511556240369797</v>
      </c>
      <c r="G159" s="27">
        <f t="shared" si="20"/>
        <v>128.80929700973562</v>
      </c>
      <c r="H159" s="27">
        <f t="shared" si="19"/>
        <v>4.858332992817882</v>
      </c>
      <c r="I159" s="27">
        <f t="shared" si="22"/>
        <v>105.49736050146583</v>
      </c>
      <c r="J159" s="35">
        <v>117.84818850820744</v>
      </c>
      <c r="K159" s="11"/>
    </row>
    <row r="160" spans="1:11" ht="15" customHeight="1">
      <c r="A160" s="5">
        <v>2208</v>
      </c>
      <c r="B160" s="10" t="s">
        <v>16</v>
      </c>
      <c r="C160" s="6">
        <v>1568</v>
      </c>
      <c r="D160" s="6">
        <v>19</v>
      </c>
      <c r="E160" s="22">
        <v>1.2</v>
      </c>
      <c r="F160" s="27">
        <f t="shared" si="21"/>
        <v>1.2117346938775511</v>
      </c>
      <c r="G160" s="27">
        <f t="shared" si="20"/>
        <v>48.008373676946817</v>
      </c>
      <c r="H160" s="27">
        <f t="shared" si="19"/>
        <v>3.871375447296038</v>
      </c>
      <c r="I160" s="27">
        <f t="shared" si="22"/>
        <v>84.065849706820131</v>
      </c>
      <c r="J160" s="35">
        <v>120.14011073866826</v>
      </c>
    </row>
    <row r="161" spans="1:11" ht="15" customHeight="1">
      <c r="A161" s="5">
        <v>2015</v>
      </c>
      <c r="B161" s="10" t="s">
        <v>99</v>
      </c>
      <c r="C161" s="6">
        <v>6094</v>
      </c>
      <c r="D161" s="6">
        <v>190</v>
      </c>
      <c r="E161" s="22">
        <v>3.2</v>
      </c>
      <c r="F161" s="27">
        <f t="shared" si="21"/>
        <v>3.1178208073514933</v>
      </c>
      <c r="G161" s="27">
        <f t="shared" si="20"/>
        <v>123.52663263119889</v>
      </c>
      <c r="H161" s="27">
        <f t="shared" si="19"/>
        <v>4.8164567816547823</v>
      </c>
      <c r="I161" s="27">
        <f t="shared" si="22"/>
        <v>104.58803012990836</v>
      </c>
      <c r="J161" s="35">
        <v>124.76002774938489</v>
      </c>
    </row>
    <row r="162" spans="1:11" ht="15" customHeight="1">
      <c r="A162" s="5">
        <v>2198</v>
      </c>
      <c r="B162" s="10" t="s">
        <v>13</v>
      </c>
      <c r="C162" s="6">
        <v>3102</v>
      </c>
      <c r="D162" s="6">
        <v>118</v>
      </c>
      <c r="E162" s="22">
        <v>4</v>
      </c>
      <c r="F162" s="27">
        <f t="shared" si="21"/>
        <v>3.8039974210186975</v>
      </c>
      <c r="G162" s="27">
        <f t="shared" si="20"/>
        <v>150.71263584111111</v>
      </c>
      <c r="H162" s="27">
        <f t="shared" si="19"/>
        <v>5.0153749497691313</v>
      </c>
      <c r="I162" s="27">
        <f t="shared" si="22"/>
        <v>108.90748326802662</v>
      </c>
      <c r="J162" s="35">
        <v>128.79209080163085</v>
      </c>
      <c r="K162" s="2"/>
    </row>
    <row r="163" spans="1:11" ht="15" customHeight="1">
      <c r="A163" s="5">
        <v>2274</v>
      </c>
      <c r="B163" s="10" t="s">
        <v>81</v>
      </c>
      <c r="C163" s="6">
        <v>941</v>
      </c>
      <c r="D163" s="6">
        <v>9</v>
      </c>
      <c r="E163" s="22">
        <v>0.9</v>
      </c>
      <c r="F163" s="27">
        <f t="shared" si="21"/>
        <v>0.95642933049946877</v>
      </c>
      <c r="G163" s="27">
        <f t="shared" si="20"/>
        <v>37.8932920929064</v>
      </c>
      <c r="H163" s="27">
        <f t="shared" si="19"/>
        <v>3.6347741067907906</v>
      </c>
      <c r="I163" s="27">
        <f t="shared" si="22"/>
        <v>78.928116877203053</v>
      </c>
      <c r="J163" s="35">
        <v>128.9696201712307</v>
      </c>
    </row>
    <row r="164" spans="1:11" ht="15" customHeight="1">
      <c r="A164" s="5">
        <v>2125</v>
      </c>
      <c r="B164" s="10" t="s">
        <v>46</v>
      </c>
      <c r="C164" s="6">
        <v>20824</v>
      </c>
      <c r="D164" s="6">
        <v>738</v>
      </c>
      <c r="E164" s="22">
        <v>3.7</v>
      </c>
      <c r="F164" s="27">
        <f t="shared" si="21"/>
        <v>3.5439877064925089</v>
      </c>
      <c r="G164" s="27">
        <f t="shared" si="20"/>
        <v>140.41117001886494</v>
      </c>
      <c r="H164" s="27">
        <f t="shared" si="19"/>
        <v>4.9445750469660217</v>
      </c>
      <c r="I164" s="27">
        <f t="shared" si="22"/>
        <v>107.37008291269277</v>
      </c>
      <c r="J164" s="35">
        <v>129.35213884723419</v>
      </c>
    </row>
    <row r="165" spans="1:11" ht="15" customHeight="1">
      <c r="A165" s="5">
        <v>2254</v>
      </c>
      <c r="B165" s="10" t="s">
        <v>68</v>
      </c>
      <c r="C165" s="6">
        <v>3606</v>
      </c>
      <c r="D165" s="6">
        <v>100</v>
      </c>
      <c r="E165" s="22">
        <v>2.9</v>
      </c>
      <c r="F165" s="27">
        <f t="shared" si="21"/>
        <v>2.7731558513588461</v>
      </c>
      <c r="G165" s="27">
        <f t="shared" si="20"/>
        <v>109.87116490856263</v>
      </c>
      <c r="H165" s="27">
        <f t="shared" si="19"/>
        <v>4.6993084512647796</v>
      </c>
      <c r="I165" s="27">
        <f t="shared" si="22"/>
        <v>102.0441864572805</v>
      </c>
      <c r="J165" s="35">
        <v>129.78101063119215</v>
      </c>
    </row>
    <row r="166" spans="1:11" ht="15" customHeight="1">
      <c r="A166" s="5">
        <v>2197</v>
      </c>
      <c r="B166" s="10" t="s">
        <v>12</v>
      </c>
      <c r="C166" s="6">
        <v>3146</v>
      </c>
      <c r="D166" s="6">
        <v>93</v>
      </c>
      <c r="E166" s="22">
        <v>3.1</v>
      </c>
      <c r="F166" s="27">
        <f t="shared" si="21"/>
        <v>2.9561347743165927</v>
      </c>
      <c r="G166" s="27">
        <f t="shared" si="20"/>
        <v>117.12070604388352</v>
      </c>
      <c r="H166" s="27">
        <f t="shared" si="19"/>
        <v>4.763205078574984</v>
      </c>
      <c r="I166" s="27">
        <f t="shared" si="22"/>
        <v>103.43168408993301</v>
      </c>
      <c r="J166" s="35">
        <v>130.13456520034609</v>
      </c>
    </row>
    <row r="167" spans="1:11" ht="15" customHeight="1">
      <c r="A167" s="5">
        <v>2206</v>
      </c>
      <c r="B167" s="10" t="s">
        <v>15</v>
      </c>
      <c r="C167" s="6">
        <v>7919</v>
      </c>
      <c r="D167" s="6">
        <v>316</v>
      </c>
      <c r="E167" s="22">
        <v>4.0999999999999996</v>
      </c>
      <c r="F167" s="27">
        <f t="shared" si="21"/>
        <v>3.9904028286399802</v>
      </c>
      <c r="G167" s="27">
        <f t="shared" si="20"/>
        <v>158.09793272969756</v>
      </c>
      <c r="H167" s="27">
        <f t="shared" si="19"/>
        <v>5.0632146684164505</v>
      </c>
      <c r="I167" s="27">
        <f t="shared" si="22"/>
        <v>109.94630955924336</v>
      </c>
      <c r="J167" s="35">
        <v>132.43802357035372</v>
      </c>
    </row>
    <row r="168" spans="1:11" ht="15" customHeight="1">
      <c r="A168" s="5">
        <v>2271</v>
      </c>
      <c r="B168" s="10" t="s">
        <v>79</v>
      </c>
      <c r="C168" s="6">
        <v>584</v>
      </c>
      <c r="D168" s="6">
        <v>0</v>
      </c>
      <c r="E168" s="22">
        <v>0</v>
      </c>
      <c r="F168" s="27">
        <f t="shared" si="21"/>
        <v>0</v>
      </c>
      <c r="G168" s="27">
        <f t="shared" ref="G168:G170" si="23">F168/$F$172*100</f>
        <v>0</v>
      </c>
      <c r="H168" s="27">
        <v>0</v>
      </c>
      <c r="I168" s="27">
        <f t="shared" si="22"/>
        <v>0</v>
      </c>
      <c r="J168" s="35">
        <v>141.73147098308584</v>
      </c>
    </row>
    <row r="169" spans="1:11" ht="15" customHeight="1">
      <c r="A169" s="5">
        <v>2228</v>
      </c>
      <c r="B169" s="10" t="s">
        <v>23</v>
      </c>
      <c r="C169" s="6">
        <v>12057</v>
      </c>
      <c r="D169" s="6">
        <v>562</v>
      </c>
      <c r="E169" s="22">
        <v>4.7</v>
      </c>
      <c r="F169" s="27">
        <f t="shared" si="21"/>
        <v>4.6611926681595754</v>
      </c>
      <c r="G169" s="27">
        <f t="shared" si="23"/>
        <v>184.67431899400816</v>
      </c>
      <c r="H169" s="27">
        <f>LN(G169)</f>
        <v>5.2185938358163311</v>
      </c>
      <c r="I169" s="27">
        <f t="shared" si="22"/>
        <v>113.32032530946785</v>
      </c>
      <c r="J169" s="35">
        <v>147.0145554222407</v>
      </c>
    </row>
    <row r="170" spans="1:11" ht="15" customHeight="1">
      <c r="A170" s="5">
        <v>2196</v>
      </c>
      <c r="B170" s="10" t="s">
        <v>130</v>
      </c>
      <c r="C170" s="6">
        <v>37485</v>
      </c>
      <c r="D170" s="6">
        <v>1833</v>
      </c>
      <c r="E170" s="22">
        <v>5</v>
      </c>
      <c r="F170" s="27">
        <f t="shared" si="21"/>
        <v>4.8899559823929568</v>
      </c>
      <c r="G170" s="27">
        <f t="shared" si="23"/>
        <v>193.73781674544151</v>
      </c>
      <c r="H170" s="27">
        <f>LN(G170)</f>
        <v>5.2665057849424937</v>
      </c>
      <c r="I170" s="27">
        <f t="shared" si="22"/>
        <v>114.36072006560394</v>
      </c>
      <c r="J170" s="35">
        <v>159.290072935534</v>
      </c>
    </row>
    <row r="171" spans="1:11" ht="15" customHeight="1">
      <c r="A171" s="13"/>
      <c r="B171" s="2"/>
      <c r="F171" s="27"/>
      <c r="G171" s="27"/>
      <c r="H171" s="27"/>
      <c r="I171" s="27"/>
      <c r="J171" s="35"/>
    </row>
    <row r="172" spans="1:11" s="2" customFormat="1" ht="15" customHeight="1">
      <c r="A172" s="9"/>
      <c r="B172" s="14" t="s">
        <v>141</v>
      </c>
      <c r="C172" s="4">
        <f>SUM(C8:C170)</f>
        <v>297622</v>
      </c>
      <c r="D172" s="4">
        <f t="shared" ref="D172" si="24">SUM(D8:D170)</f>
        <v>7512</v>
      </c>
      <c r="E172" s="25">
        <v>2.5</v>
      </c>
      <c r="F172" s="27">
        <f t="shared" ref="F172" si="25">D172/C172*100</f>
        <v>2.5240069618509384</v>
      </c>
      <c r="G172" s="27">
        <f t="shared" ref="G172" si="26">F172/$F$172*100</f>
        <v>100</v>
      </c>
      <c r="H172" s="27">
        <f t="shared" ref="H172" si="27">LN(G172)</f>
        <v>4.6051701859880918</v>
      </c>
      <c r="I172" s="27">
        <f t="shared" ref="I172" si="28">H172/$H$172*100</f>
        <v>100</v>
      </c>
      <c r="J172" s="35">
        <v>100</v>
      </c>
    </row>
    <row r="173" spans="1:11" ht="15" customHeight="1">
      <c r="A173" s="9"/>
      <c r="B173" s="14"/>
    </row>
    <row r="174" spans="1:11" ht="15" customHeight="1">
      <c r="A174" s="9"/>
      <c r="B174" s="14"/>
    </row>
    <row r="175" spans="1:11" ht="15" customHeight="1">
      <c r="A175" s="9"/>
      <c r="B175" s="14"/>
    </row>
    <row r="176" spans="1:11" ht="15" customHeight="1">
      <c r="A176" s="5"/>
      <c r="B176" s="10"/>
      <c r="F176" s="31"/>
      <c r="G176" s="31"/>
      <c r="H176" s="31"/>
      <c r="I176" s="31"/>
      <c r="J176" s="31"/>
    </row>
    <row r="177" spans="1:10" ht="15" customHeight="1">
      <c r="A177" s="5"/>
      <c r="B177" s="10"/>
      <c r="F177" s="31"/>
      <c r="G177" s="31"/>
      <c r="H177" s="31"/>
      <c r="I177" s="31"/>
      <c r="J177" s="31"/>
    </row>
    <row r="178" spans="1:10" ht="15" customHeight="1">
      <c r="A178" s="5"/>
      <c r="B178" s="10"/>
      <c r="F178" s="31"/>
      <c r="G178" s="31"/>
      <c r="H178" s="31"/>
      <c r="I178" s="31"/>
      <c r="J178" s="31"/>
    </row>
    <row r="179" spans="1:10" ht="15" customHeight="1">
      <c r="A179" s="5"/>
      <c r="B179" s="10"/>
      <c r="F179" s="31"/>
      <c r="G179" s="31"/>
      <c r="H179" s="31"/>
      <c r="I179" s="31"/>
      <c r="J179" s="31"/>
    </row>
    <row r="180" spans="1:10" ht="15" customHeight="1">
      <c r="A180" s="5"/>
      <c r="B180" s="10"/>
      <c r="F180" s="31"/>
      <c r="G180" s="31"/>
      <c r="H180" s="31"/>
      <c r="I180" s="31"/>
      <c r="J180" s="31"/>
    </row>
    <row r="181" spans="1:10" ht="15" customHeight="1">
      <c r="A181" s="5"/>
      <c r="B181" s="10"/>
      <c r="F181" s="31"/>
      <c r="G181" s="31"/>
      <c r="H181" s="31"/>
      <c r="I181" s="31"/>
      <c r="J181" s="31"/>
    </row>
    <row r="182" spans="1:10" ht="15" customHeight="1">
      <c r="F182" s="31"/>
      <c r="G182" s="31"/>
      <c r="H182" s="31"/>
      <c r="I182" s="31"/>
      <c r="J182" s="31"/>
    </row>
    <row r="183" spans="1:10" ht="15" customHeight="1">
      <c r="F183" s="31"/>
      <c r="G183" s="31"/>
      <c r="H183" s="31"/>
      <c r="I183" s="31"/>
      <c r="J183" s="31"/>
    </row>
    <row r="184" spans="1:10" ht="15" customHeight="1">
      <c r="F184" s="31"/>
      <c r="G184" s="31"/>
      <c r="H184" s="31"/>
      <c r="I184" s="31"/>
      <c r="J184" s="31"/>
    </row>
    <row r="185" spans="1:10" ht="15" customHeight="1">
      <c r="F185" s="31"/>
      <c r="G185" s="31"/>
      <c r="H185" s="31"/>
      <c r="I185" s="31"/>
      <c r="J185" s="31"/>
    </row>
    <row r="186" spans="1:10" ht="15" customHeight="1">
      <c r="F186" s="31"/>
      <c r="G186" s="31"/>
      <c r="H186" s="31"/>
      <c r="I186" s="31"/>
      <c r="J186" s="31"/>
    </row>
    <row r="187" spans="1:10" ht="15" customHeight="1">
      <c r="F187" s="31"/>
      <c r="G187" s="31"/>
      <c r="H187" s="31"/>
      <c r="I187" s="31"/>
      <c r="J187" s="31"/>
    </row>
    <row r="188" spans="1:10" ht="15" customHeight="1">
      <c r="F188" s="31"/>
      <c r="G188" s="31"/>
      <c r="H188" s="31"/>
      <c r="I188" s="31"/>
      <c r="J188" s="31"/>
    </row>
    <row r="189" spans="1:10" ht="15" customHeight="1">
      <c r="F189" s="31"/>
      <c r="G189" s="31"/>
      <c r="H189" s="31"/>
      <c r="I189" s="31"/>
      <c r="J189" s="31"/>
    </row>
    <row r="190" spans="1:10" ht="15" customHeight="1">
      <c r="F190" s="31"/>
      <c r="G190" s="31"/>
      <c r="H190" s="31"/>
      <c r="I190" s="31"/>
      <c r="J190" s="31"/>
    </row>
    <row r="191" spans="1:10" ht="15" customHeight="1">
      <c r="F191" s="31"/>
      <c r="G191" s="31"/>
      <c r="H191" s="31"/>
      <c r="I191" s="31"/>
      <c r="J191" s="31"/>
    </row>
    <row r="192" spans="1:10" ht="15" customHeight="1">
      <c r="F192" s="31"/>
      <c r="G192" s="31"/>
      <c r="H192" s="31"/>
      <c r="I192" s="31"/>
      <c r="J192" s="31"/>
    </row>
    <row r="193" spans="6:10" ht="15" customHeight="1">
      <c r="F193" s="31"/>
      <c r="G193" s="31"/>
      <c r="H193" s="31"/>
      <c r="I193" s="31"/>
      <c r="J193" s="31"/>
    </row>
    <row r="194" spans="6:10" ht="15" customHeight="1">
      <c r="F194" s="31"/>
      <c r="G194" s="31"/>
      <c r="H194" s="31"/>
      <c r="I194" s="31"/>
      <c r="J194" s="31"/>
    </row>
    <row r="195" spans="6:10" ht="15" customHeight="1">
      <c r="F195" s="31"/>
      <c r="G195" s="31"/>
      <c r="H195" s="31"/>
      <c r="I195" s="31"/>
      <c r="J195" s="31"/>
    </row>
    <row r="196" spans="6:10" ht="15" customHeight="1">
      <c r="F196" s="31"/>
      <c r="G196" s="31"/>
      <c r="H196" s="31"/>
      <c r="I196" s="31"/>
      <c r="J196" s="31"/>
    </row>
    <row r="197" spans="6:10" ht="15" customHeight="1">
      <c r="F197" s="31"/>
      <c r="G197" s="31"/>
      <c r="H197" s="31"/>
      <c r="I197" s="31"/>
      <c r="J197" s="31"/>
    </row>
    <row r="198" spans="6:10" ht="15" customHeight="1">
      <c r="F198" s="31"/>
      <c r="G198" s="31"/>
      <c r="H198" s="31"/>
      <c r="I198" s="31"/>
      <c r="J198" s="31"/>
    </row>
    <row r="199" spans="6:10" ht="15" customHeight="1">
      <c r="F199" s="31"/>
      <c r="G199" s="31"/>
      <c r="H199" s="31"/>
      <c r="I199" s="31"/>
      <c r="J199" s="31"/>
    </row>
    <row r="200" spans="6:10" ht="15" customHeight="1">
      <c r="F200" s="31"/>
      <c r="G200" s="31"/>
      <c r="H200" s="31"/>
      <c r="I200" s="31"/>
      <c r="J200" s="31"/>
    </row>
    <row r="201" spans="6:10" ht="15" customHeight="1">
      <c r="F201" s="31"/>
      <c r="G201" s="31"/>
      <c r="H201" s="31"/>
      <c r="I201" s="31"/>
      <c r="J201" s="31"/>
    </row>
    <row r="202" spans="6:10" ht="15" customHeight="1">
      <c r="F202" s="31"/>
      <c r="G202" s="31"/>
      <c r="H202" s="31"/>
      <c r="I202" s="31"/>
      <c r="J202" s="31"/>
    </row>
    <row r="203" spans="6:10" ht="15" customHeight="1">
      <c r="F203" s="31"/>
      <c r="G203" s="31"/>
      <c r="H203" s="31"/>
      <c r="I203" s="31"/>
      <c r="J203" s="31"/>
    </row>
    <row r="204" spans="6:10" ht="15" customHeight="1">
      <c r="F204" s="31"/>
      <c r="G204" s="31"/>
      <c r="H204" s="31"/>
      <c r="I204" s="31"/>
      <c r="J204" s="31"/>
    </row>
    <row r="205" spans="6:10" ht="15" customHeight="1">
      <c r="F205" s="31"/>
      <c r="G205" s="31"/>
      <c r="H205" s="31"/>
      <c r="I205" s="31"/>
      <c r="J205" s="31"/>
    </row>
    <row r="206" spans="6:10" ht="15" customHeight="1">
      <c r="F206" s="31"/>
      <c r="G206" s="31"/>
      <c r="H206" s="31"/>
      <c r="I206" s="31"/>
      <c r="J206" s="31"/>
    </row>
    <row r="207" spans="6:10" ht="15" customHeight="1">
      <c r="F207" s="31"/>
      <c r="G207" s="31"/>
      <c r="H207" s="31"/>
      <c r="I207" s="31"/>
      <c r="J207" s="31"/>
    </row>
    <row r="208" spans="6:10" ht="15" customHeight="1">
      <c r="F208" s="31"/>
      <c r="G208" s="31"/>
      <c r="H208" s="31"/>
      <c r="I208" s="31"/>
      <c r="J208" s="31"/>
    </row>
    <row r="209" spans="6:10" ht="15" customHeight="1">
      <c r="F209" s="31"/>
      <c r="G209" s="31"/>
      <c r="H209" s="31"/>
      <c r="I209" s="31"/>
      <c r="J209" s="31"/>
    </row>
    <row r="210" spans="6:10" ht="15" customHeight="1">
      <c r="F210" s="31"/>
      <c r="G210" s="31"/>
      <c r="H210" s="31"/>
      <c r="I210" s="31"/>
      <c r="J210" s="31"/>
    </row>
    <row r="211" spans="6:10" ht="15" customHeight="1">
      <c r="F211" s="31"/>
      <c r="G211" s="31"/>
      <c r="H211" s="31"/>
      <c r="I211" s="31"/>
      <c r="J211" s="31"/>
    </row>
    <row r="212" spans="6:10" ht="15" customHeight="1">
      <c r="F212" s="31"/>
      <c r="G212" s="31"/>
      <c r="H212" s="31"/>
      <c r="I212" s="31"/>
      <c r="J212" s="31"/>
    </row>
    <row r="213" spans="6:10" ht="15" customHeight="1">
      <c r="F213" s="31"/>
      <c r="G213" s="31"/>
      <c r="H213" s="31"/>
      <c r="I213" s="31"/>
      <c r="J213" s="31"/>
    </row>
    <row r="214" spans="6:10" ht="15" customHeight="1">
      <c r="F214" s="31"/>
      <c r="G214" s="31"/>
      <c r="H214" s="31"/>
      <c r="I214" s="31"/>
      <c r="J214" s="31"/>
    </row>
    <row r="215" spans="6:10" ht="15" customHeight="1">
      <c r="F215" s="31"/>
      <c r="G215" s="31"/>
      <c r="H215" s="31"/>
      <c r="I215" s="31"/>
      <c r="J215" s="31"/>
    </row>
    <row r="216" spans="6:10" ht="15" customHeight="1">
      <c r="F216" s="31"/>
      <c r="G216" s="31"/>
      <c r="H216" s="31"/>
      <c r="I216" s="31"/>
      <c r="J216" s="31"/>
    </row>
    <row r="217" spans="6:10" ht="15" customHeight="1">
      <c r="F217" s="31"/>
      <c r="G217" s="31"/>
      <c r="H217" s="31"/>
      <c r="I217" s="31"/>
      <c r="J217" s="31"/>
    </row>
    <row r="218" spans="6:10" ht="15" customHeight="1">
      <c r="F218" s="31"/>
      <c r="G218" s="31"/>
      <c r="H218" s="31"/>
      <c r="I218" s="31"/>
      <c r="J218" s="31"/>
    </row>
    <row r="219" spans="6:10" ht="15" customHeight="1">
      <c r="F219" s="31"/>
      <c r="G219" s="31"/>
      <c r="H219" s="31"/>
      <c r="I219" s="31"/>
      <c r="J219" s="31"/>
    </row>
    <row r="220" spans="6:10" ht="15" customHeight="1">
      <c r="F220" s="31"/>
      <c r="G220" s="31"/>
      <c r="H220" s="31"/>
      <c r="I220" s="31"/>
      <c r="J220" s="31"/>
    </row>
    <row r="221" spans="6:10" ht="15" customHeight="1">
      <c r="F221" s="31"/>
      <c r="G221" s="31"/>
      <c r="H221" s="31"/>
      <c r="I221" s="31"/>
      <c r="J221" s="31"/>
    </row>
    <row r="222" spans="6:10" ht="15" customHeight="1">
      <c r="F222" s="31"/>
      <c r="G222" s="31"/>
      <c r="H222" s="31"/>
      <c r="I222" s="31"/>
      <c r="J222" s="31"/>
    </row>
    <row r="223" spans="6:10" ht="15" customHeight="1">
      <c r="F223" s="31"/>
      <c r="G223" s="31"/>
      <c r="H223" s="31"/>
      <c r="I223" s="31"/>
      <c r="J223" s="31"/>
    </row>
    <row r="224" spans="6:10" ht="15" customHeight="1">
      <c r="F224" s="31"/>
      <c r="G224" s="31"/>
      <c r="H224" s="31"/>
      <c r="I224" s="31"/>
      <c r="J224" s="31"/>
    </row>
    <row r="225" spans="6:10" ht="15" customHeight="1">
      <c r="F225" s="31"/>
      <c r="G225" s="31"/>
      <c r="H225" s="31"/>
      <c r="I225" s="31"/>
      <c r="J225" s="31"/>
    </row>
    <row r="226" spans="6:10" ht="15" customHeight="1">
      <c r="F226" s="31"/>
      <c r="G226" s="31"/>
      <c r="H226" s="31"/>
      <c r="I226" s="31"/>
      <c r="J226" s="31"/>
    </row>
    <row r="227" spans="6:10" ht="15" customHeight="1">
      <c r="F227" s="31"/>
      <c r="G227" s="31"/>
      <c r="H227" s="31"/>
      <c r="I227" s="31"/>
      <c r="J227" s="31"/>
    </row>
    <row r="228" spans="6:10" ht="15" customHeight="1">
      <c r="F228" s="31"/>
      <c r="G228" s="31"/>
      <c r="H228" s="31"/>
      <c r="I228" s="31"/>
      <c r="J228" s="31"/>
    </row>
    <row r="229" spans="6:10" ht="15" customHeight="1">
      <c r="F229" s="31"/>
      <c r="G229" s="31"/>
      <c r="H229" s="31"/>
      <c r="I229" s="31"/>
      <c r="J229" s="31"/>
    </row>
    <row r="230" spans="6:10" ht="15" customHeight="1">
      <c r="F230" s="31"/>
      <c r="G230" s="31"/>
      <c r="H230" s="31"/>
      <c r="I230" s="31"/>
      <c r="J230" s="31"/>
    </row>
    <row r="231" spans="6:10" ht="15" customHeight="1">
      <c r="F231" s="31"/>
      <c r="G231" s="31"/>
      <c r="H231" s="31"/>
      <c r="I231" s="31"/>
      <c r="J231" s="31"/>
    </row>
    <row r="232" spans="6:10" ht="15" customHeight="1">
      <c r="F232" s="31"/>
      <c r="G232" s="31"/>
      <c r="H232" s="31"/>
      <c r="I232" s="31"/>
      <c r="J232" s="31"/>
    </row>
    <row r="233" spans="6:10" ht="15" customHeight="1">
      <c r="F233" s="31"/>
      <c r="G233" s="31"/>
      <c r="H233" s="31"/>
      <c r="I233" s="31"/>
      <c r="J233" s="31"/>
    </row>
    <row r="234" spans="6:10" ht="15" customHeight="1">
      <c r="F234" s="31"/>
      <c r="G234" s="31"/>
      <c r="H234" s="31"/>
      <c r="I234" s="31"/>
      <c r="J234" s="31"/>
    </row>
    <row r="235" spans="6:10" ht="15" customHeight="1">
      <c r="F235" s="31"/>
      <c r="G235" s="31"/>
      <c r="H235" s="31"/>
      <c r="I235" s="31"/>
      <c r="J235" s="31"/>
    </row>
    <row r="236" spans="6:10" ht="15" customHeight="1">
      <c r="F236" s="31"/>
      <c r="G236" s="31"/>
      <c r="H236" s="31"/>
      <c r="I236" s="31"/>
      <c r="J236" s="31"/>
    </row>
    <row r="237" spans="6:10" ht="15" customHeight="1">
      <c r="F237" s="31"/>
      <c r="G237" s="31"/>
      <c r="H237" s="31"/>
      <c r="I237" s="31"/>
      <c r="J237" s="31"/>
    </row>
    <row r="238" spans="6:10" ht="15" customHeight="1">
      <c r="F238" s="31"/>
      <c r="G238" s="31"/>
      <c r="H238" s="31"/>
      <c r="I238" s="31"/>
      <c r="J238" s="31"/>
    </row>
    <row r="239" spans="6:10" ht="15" customHeight="1">
      <c r="F239" s="31"/>
      <c r="G239" s="31"/>
      <c r="H239" s="31"/>
      <c r="I239" s="31"/>
      <c r="J239" s="31"/>
    </row>
    <row r="240" spans="6:10" ht="15" customHeight="1">
      <c r="F240" s="31"/>
      <c r="G240" s="31"/>
      <c r="H240" s="31"/>
      <c r="I240" s="31"/>
      <c r="J240" s="31"/>
    </row>
    <row r="241" spans="6:10" ht="15" customHeight="1">
      <c r="F241" s="31"/>
      <c r="G241" s="31"/>
      <c r="H241" s="31"/>
      <c r="I241" s="31"/>
      <c r="J241" s="31"/>
    </row>
    <row r="242" spans="6:10" ht="15" customHeight="1">
      <c r="F242" s="31"/>
      <c r="G242" s="31"/>
      <c r="H242" s="31"/>
      <c r="I242" s="31"/>
      <c r="J242" s="31"/>
    </row>
    <row r="243" spans="6:10" ht="15" customHeight="1">
      <c r="F243" s="31"/>
      <c r="G243" s="31"/>
      <c r="H243" s="31"/>
      <c r="I243" s="31"/>
      <c r="J243" s="31"/>
    </row>
    <row r="244" spans="6:10" ht="15" customHeight="1">
      <c r="F244" s="31"/>
      <c r="G244" s="31"/>
      <c r="H244" s="31"/>
      <c r="I244" s="31"/>
      <c r="J244" s="31"/>
    </row>
    <row r="245" spans="6:10" ht="15" customHeight="1">
      <c r="F245" s="31"/>
      <c r="G245" s="31"/>
      <c r="H245" s="31"/>
      <c r="I245" s="31"/>
      <c r="J245" s="31"/>
    </row>
    <row r="246" spans="6:10" ht="15" customHeight="1">
      <c r="F246" s="31"/>
      <c r="G246" s="31"/>
      <c r="H246" s="31"/>
      <c r="I246" s="31"/>
      <c r="J246" s="31"/>
    </row>
    <row r="247" spans="6:10" ht="15" customHeight="1">
      <c r="F247" s="31"/>
      <c r="G247" s="31"/>
      <c r="H247" s="31"/>
      <c r="I247" s="31"/>
      <c r="J247" s="31"/>
    </row>
    <row r="248" spans="6:10" ht="15" customHeight="1">
      <c r="F248" s="31"/>
      <c r="G248" s="31"/>
      <c r="H248" s="31"/>
      <c r="I248" s="31"/>
      <c r="J248" s="31"/>
    </row>
    <row r="249" spans="6:10" ht="15" customHeight="1">
      <c r="F249" s="31"/>
      <c r="G249" s="31"/>
      <c r="H249" s="31"/>
      <c r="I249" s="31"/>
      <c r="J249" s="31"/>
    </row>
    <row r="250" spans="6:10" ht="15" customHeight="1">
      <c r="F250" s="31"/>
      <c r="G250" s="31"/>
      <c r="H250" s="31"/>
      <c r="I250" s="31"/>
      <c r="J250" s="31"/>
    </row>
    <row r="251" spans="6:10" ht="15" customHeight="1">
      <c r="F251" s="31"/>
      <c r="G251" s="31"/>
      <c r="H251" s="31"/>
      <c r="I251" s="31"/>
      <c r="J251" s="31"/>
    </row>
    <row r="252" spans="6:10" ht="15" customHeight="1">
      <c r="F252" s="31"/>
      <c r="G252" s="31"/>
      <c r="H252" s="31"/>
      <c r="I252" s="31"/>
      <c r="J252" s="31"/>
    </row>
    <row r="253" spans="6:10" ht="15" customHeight="1">
      <c r="F253" s="31"/>
      <c r="G253" s="31"/>
      <c r="H253" s="31"/>
      <c r="I253" s="31"/>
      <c r="J253" s="31"/>
    </row>
    <row r="254" spans="6:10" ht="15" customHeight="1">
      <c r="F254" s="31"/>
      <c r="G254" s="31"/>
      <c r="H254" s="31"/>
      <c r="I254" s="31"/>
      <c r="J254" s="31"/>
    </row>
    <row r="255" spans="6:10" ht="15" customHeight="1">
      <c r="F255" s="31"/>
      <c r="G255" s="31"/>
      <c r="H255" s="31"/>
      <c r="I255" s="31"/>
      <c r="J255" s="31"/>
    </row>
    <row r="256" spans="6:10" ht="15" customHeight="1">
      <c r="F256" s="31"/>
      <c r="G256" s="31"/>
      <c r="H256" s="31"/>
      <c r="I256" s="31"/>
      <c r="J256" s="31"/>
    </row>
    <row r="257" spans="6:10" ht="15" customHeight="1">
      <c r="F257" s="31"/>
      <c r="G257" s="31"/>
      <c r="H257" s="31"/>
      <c r="I257" s="31"/>
      <c r="J257" s="31"/>
    </row>
    <row r="258" spans="6:10" ht="15" customHeight="1">
      <c r="F258" s="31"/>
      <c r="G258" s="31"/>
      <c r="H258" s="31"/>
      <c r="I258" s="31"/>
      <c r="J258" s="31"/>
    </row>
    <row r="259" spans="6:10" ht="15" customHeight="1">
      <c r="F259" s="31"/>
      <c r="G259" s="31"/>
      <c r="H259" s="31"/>
      <c r="I259" s="31"/>
      <c r="J259" s="31"/>
    </row>
    <row r="260" spans="6:10" ht="15" customHeight="1">
      <c r="F260" s="31"/>
      <c r="G260" s="31"/>
      <c r="H260" s="31"/>
      <c r="I260" s="31"/>
      <c r="J260" s="31"/>
    </row>
    <row r="261" spans="6:10" ht="15" customHeight="1">
      <c r="F261" s="31"/>
      <c r="G261" s="31"/>
      <c r="H261" s="31"/>
      <c r="I261" s="31"/>
      <c r="J261" s="31"/>
    </row>
    <row r="262" spans="6:10" ht="15" customHeight="1">
      <c r="F262" s="31"/>
      <c r="G262" s="31"/>
      <c r="H262" s="31"/>
      <c r="I262" s="31"/>
      <c r="J262" s="31"/>
    </row>
    <row r="263" spans="6:10" ht="15" customHeight="1">
      <c r="F263" s="31"/>
      <c r="G263" s="31"/>
      <c r="H263" s="31"/>
      <c r="I263" s="31"/>
      <c r="J263" s="31"/>
    </row>
    <row r="264" spans="6:10" ht="15" customHeight="1">
      <c r="F264" s="31"/>
      <c r="G264" s="31"/>
      <c r="H264" s="31"/>
      <c r="I264" s="31"/>
      <c r="J264" s="31"/>
    </row>
    <row r="265" spans="6:10" ht="15" customHeight="1">
      <c r="F265" s="31"/>
      <c r="G265" s="31"/>
      <c r="H265" s="31"/>
      <c r="I265" s="31"/>
      <c r="J265" s="31"/>
    </row>
    <row r="266" spans="6:10" ht="15" customHeight="1">
      <c r="F266" s="31"/>
      <c r="G266" s="31"/>
      <c r="H266" s="31"/>
      <c r="I266" s="31"/>
      <c r="J266" s="31"/>
    </row>
    <row r="267" spans="6:10" ht="15" customHeight="1">
      <c r="F267" s="31"/>
      <c r="G267" s="31"/>
      <c r="H267" s="31"/>
      <c r="I267" s="31"/>
      <c r="J267" s="31"/>
    </row>
    <row r="268" spans="6:10" ht="15" customHeight="1">
      <c r="F268" s="31"/>
      <c r="G268" s="31"/>
      <c r="H268" s="31"/>
      <c r="I268" s="31"/>
      <c r="J268" s="31"/>
    </row>
    <row r="269" spans="6:10" ht="15" customHeight="1">
      <c r="F269" s="31"/>
      <c r="G269" s="31"/>
      <c r="H269" s="31"/>
      <c r="I269" s="31"/>
      <c r="J269" s="31"/>
    </row>
    <row r="270" spans="6:10" ht="15" customHeight="1">
      <c r="F270" s="31"/>
      <c r="G270" s="31"/>
      <c r="H270" s="31"/>
      <c r="I270" s="31"/>
      <c r="J270" s="31"/>
    </row>
    <row r="271" spans="6:10" ht="15" customHeight="1">
      <c r="F271" s="31"/>
      <c r="G271" s="31"/>
      <c r="H271" s="31"/>
      <c r="I271" s="31"/>
      <c r="J271" s="31"/>
    </row>
    <row r="272" spans="6:10" ht="15" customHeight="1">
      <c r="F272" s="31"/>
      <c r="G272" s="31"/>
      <c r="H272" s="31"/>
      <c r="I272" s="31"/>
      <c r="J272" s="31"/>
    </row>
    <row r="273" spans="6:10" ht="15" customHeight="1">
      <c r="F273" s="31"/>
      <c r="G273" s="31"/>
      <c r="H273" s="31"/>
      <c r="I273" s="31"/>
      <c r="J273" s="31"/>
    </row>
    <row r="274" spans="6:10" ht="15" customHeight="1">
      <c r="F274" s="31"/>
      <c r="G274" s="31"/>
      <c r="H274" s="31"/>
      <c r="I274" s="31"/>
      <c r="J274" s="31"/>
    </row>
    <row r="275" spans="6:10" ht="15" customHeight="1">
      <c r="F275" s="31"/>
      <c r="G275" s="31"/>
      <c r="H275" s="31"/>
      <c r="I275" s="31"/>
      <c r="J275" s="31"/>
    </row>
    <row r="276" spans="6:10" ht="15" customHeight="1">
      <c r="F276" s="31"/>
      <c r="G276" s="31"/>
      <c r="H276" s="31"/>
      <c r="I276" s="31"/>
      <c r="J276" s="31"/>
    </row>
    <row r="277" spans="6:10" ht="15" customHeight="1">
      <c r="F277" s="31"/>
      <c r="G277" s="31"/>
      <c r="H277" s="31"/>
      <c r="I277" s="31"/>
      <c r="J277" s="31"/>
    </row>
    <row r="278" spans="6:10" ht="15" customHeight="1">
      <c r="F278" s="31"/>
      <c r="G278" s="31"/>
      <c r="H278" s="31"/>
      <c r="I278" s="31"/>
      <c r="J278" s="31"/>
    </row>
    <row r="279" spans="6:10" ht="15" customHeight="1">
      <c r="F279" s="31"/>
      <c r="G279" s="31"/>
      <c r="H279" s="31"/>
      <c r="I279" s="31"/>
      <c r="J279" s="31"/>
    </row>
    <row r="280" spans="6:10" ht="15" customHeight="1">
      <c r="F280" s="31"/>
      <c r="G280" s="31"/>
      <c r="H280" s="31"/>
      <c r="I280" s="31"/>
      <c r="J280" s="31"/>
    </row>
    <row r="281" spans="6:10" ht="15" customHeight="1">
      <c r="F281" s="31"/>
      <c r="G281" s="31"/>
      <c r="H281" s="31"/>
      <c r="I281" s="31"/>
      <c r="J281" s="31"/>
    </row>
    <row r="282" spans="6:10" ht="15" customHeight="1">
      <c r="F282" s="31"/>
      <c r="G282" s="31"/>
      <c r="H282" s="31"/>
      <c r="I282" s="31"/>
      <c r="J282" s="31"/>
    </row>
    <row r="283" spans="6:10" ht="15" customHeight="1">
      <c r="F283" s="31"/>
      <c r="G283" s="31"/>
      <c r="H283" s="31"/>
      <c r="I283" s="31"/>
      <c r="J283" s="31"/>
    </row>
    <row r="284" spans="6:10" ht="15" customHeight="1">
      <c r="F284" s="31"/>
      <c r="G284" s="31"/>
      <c r="H284" s="31"/>
      <c r="I284" s="31"/>
      <c r="J284" s="31"/>
    </row>
    <row r="285" spans="6:10" ht="15" customHeight="1">
      <c r="F285" s="31"/>
      <c r="G285" s="31"/>
      <c r="H285" s="31"/>
      <c r="I285" s="31"/>
      <c r="J285" s="31"/>
    </row>
    <row r="286" spans="6:10" ht="15" customHeight="1">
      <c r="F286" s="31"/>
      <c r="G286" s="31"/>
      <c r="H286" s="31"/>
      <c r="I286" s="31"/>
      <c r="J286" s="31"/>
    </row>
    <row r="287" spans="6:10" ht="15" customHeight="1">
      <c r="F287" s="31"/>
      <c r="G287" s="31"/>
      <c r="H287" s="31"/>
      <c r="I287" s="31"/>
      <c r="J287" s="31"/>
    </row>
    <row r="288" spans="6:10" ht="15" customHeight="1">
      <c r="F288" s="31"/>
      <c r="G288" s="31"/>
      <c r="H288" s="31"/>
      <c r="I288" s="31"/>
      <c r="J288" s="31"/>
    </row>
    <row r="289" spans="6:10" ht="15" customHeight="1">
      <c r="F289" s="31"/>
      <c r="G289" s="31"/>
      <c r="H289" s="31"/>
      <c r="I289" s="31"/>
      <c r="J289" s="31"/>
    </row>
    <row r="290" spans="6:10" ht="15" customHeight="1">
      <c r="F290" s="31"/>
      <c r="G290" s="31"/>
      <c r="H290" s="31"/>
      <c r="I290" s="31"/>
      <c r="J290" s="31"/>
    </row>
    <row r="291" spans="6:10" ht="15" customHeight="1">
      <c r="F291" s="31"/>
      <c r="G291" s="31"/>
      <c r="H291" s="31"/>
      <c r="I291" s="31"/>
      <c r="J291" s="31"/>
    </row>
    <row r="292" spans="6:10" ht="15" customHeight="1">
      <c r="F292" s="31"/>
      <c r="G292" s="31"/>
      <c r="H292" s="31"/>
      <c r="I292" s="31"/>
      <c r="J292" s="31"/>
    </row>
    <row r="293" spans="6:10" ht="15" customHeight="1">
      <c r="F293" s="31"/>
      <c r="G293" s="31"/>
      <c r="H293" s="31"/>
      <c r="I293" s="31"/>
      <c r="J293" s="31"/>
    </row>
    <row r="294" spans="6:10" ht="15" customHeight="1">
      <c r="F294" s="31"/>
      <c r="G294" s="31"/>
      <c r="H294" s="31"/>
      <c r="I294" s="31"/>
      <c r="J294" s="31"/>
    </row>
    <row r="295" spans="6:10" ht="15" customHeight="1">
      <c r="F295" s="31"/>
      <c r="G295" s="31"/>
      <c r="H295" s="31"/>
      <c r="I295" s="31"/>
      <c r="J295" s="31"/>
    </row>
    <row r="296" spans="6:10" ht="15" customHeight="1">
      <c r="F296" s="31"/>
      <c r="G296" s="31"/>
      <c r="H296" s="31"/>
      <c r="I296" s="31"/>
      <c r="J296" s="31"/>
    </row>
    <row r="297" spans="6:10" ht="15" customHeight="1">
      <c r="F297" s="31"/>
      <c r="G297" s="31"/>
      <c r="H297" s="31"/>
      <c r="I297" s="31"/>
      <c r="J297" s="31"/>
    </row>
    <row r="298" spans="6:10" ht="15" customHeight="1">
      <c r="F298" s="31"/>
      <c r="G298" s="31"/>
      <c r="H298" s="31"/>
      <c r="I298" s="31"/>
      <c r="J298" s="31"/>
    </row>
    <row r="299" spans="6:10" ht="15" customHeight="1">
      <c r="F299" s="31"/>
      <c r="G299" s="31"/>
      <c r="H299" s="31"/>
      <c r="I299" s="31"/>
      <c r="J299" s="31"/>
    </row>
    <row r="300" spans="6:10" ht="15" customHeight="1">
      <c r="F300" s="31"/>
      <c r="G300" s="31"/>
      <c r="H300" s="31"/>
      <c r="I300" s="31"/>
      <c r="J300" s="31"/>
    </row>
    <row r="301" spans="6:10" ht="15" customHeight="1">
      <c r="F301" s="31"/>
      <c r="G301" s="31"/>
      <c r="H301" s="31"/>
      <c r="I301" s="31"/>
      <c r="J301" s="31"/>
    </row>
    <row r="302" spans="6:10" ht="15" customHeight="1">
      <c r="F302" s="31"/>
      <c r="G302" s="31"/>
      <c r="H302" s="31"/>
      <c r="I302" s="31"/>
      <c r="J302" s="31"/>
    </row>
    <row r="303" spans="6:10" ht="15" customHeight="1">
      <c r="F303" s="31"/>
      <c r="G303" s="31"/>
      <c r="H303" s="31"/>
      <c r="I303" s="31"/>
      <c r="J303" s="31"/>
    </row>
    <row r="304" spans="6:10" ht="15" customHeight="1">
      <c r="F304" s="31"/>
      <c r="G304" s="31"/>
      <c r="H304" s="31"/>
      <c r="I304" s="31"/>
      <c r="J304" s="31"/>
    </row>
    <row r="305" spans="6:10" ht="15" customHeight="1">
      <c r="F305" s="31"/>
      <c r="G305" s="31"/>
      <c r="H305" s="31"/>
      <c r="I305" s="31"/>
      <c r="J305" s="31"/>
    </row>
    <row r="306" spans="6:10" ht="15" customHeight="1">
      <c r="F306" s="31"/>
      <c r="G306" s="31"/>
      <c r="H306" s="31"/>
      <c r="I306" s="31"/>
      <c r="J306" s="31"/>
    </row>
    <row r="307" spans="6:10" ht="15" customHeight="1">
      <c r="F307" s="31"/>
      <c r="G307" s="31"/>
      <c r="H307" s="31"/>
      <c r="I307" s="31"/>
      <c r="J307" s="31"/>
    </row>
    <row r="308" spans="6:10" ht="15" customHeight="1">
      <c r="F308" s="31"/>
      <c r="G308" s="31"/>
      <c r="H308" s="31"/>
      <c r="I308" s="31"/>
      <c r="J308" s="31"/>
    </row>
    <row r="309" spans="6:10" ht="15" customHeight="1">
      <c r="F309" s="31"/>
      <c r="G309" s="31"/>
      <c r="H309" s="31"/>
      <c r="I309" s="31"/>
      <c r="J309" s="31"/>
    </row>
    <row r="310" spans="6:10" ht="15" customHeight="1">
      <c r="F310" s="31"/>
      <c r="G310" s="31"/>
      <c r="H310" s="31"/>
      <c r="I310" s="31"/>
      <c r="J310" s="31"/>
    </row>
    <row r="311" spans="6:10" ht="15" customHeight="1">
      <c r="F311" s="31"/>
      <c r="G311" s="31"/>
      <c r="H311" s="31"/>
      <c r="I311" s="31"/>
      <c r="J311" s="31"/>
    </row>
    <row r="312" spans="6:10" ht="15" customHeight="1">
      <c r="F312" s="31"/>
      <c r="G312" s="31"/>
      <c r="H312" s="31"/>
      <c r="I312" s="31"/>
      <c r="J312" s="31"/>
    </row>
    <row r="313" spans="6:10" ht="15" customHeight="1">
      <c r="F313" s="31"/>
      <c r="G313" s="31"/>
      <c r="H313" s="31"/>
      <c r="I313" s="31"/>
      <c r="J313" s="31"/>
    </row>
    <row r="314" spans="6:10" ht="15" customHeight="1">
      <c r="F314" s="31"/>
      <c r="G314" s="31"/>
      <c r="H314" s="31"/>
      <c r="I314" s="31"/>
      <c r="J314" s="31"/>
    </row>
    <row r="315" spans="6:10" ht="15" customHeight="1">
      <c r="F315" s="31"/>
      <c r="G315" s="31"/>
      <c r="H315" s="31"/>
      <c r="I315" s="31"/>
      <c r="J315" s="31"/>
    </row>
    <row r="316" spans="6:10" ht="15" customHeight="1">
      <c r="F316" s="31"/>
      <c r="G316" s="31"/>
      <c r="H316" s="31"/>
      <c r="I316" s="31"/>
      <c r="J316" s="31"/>
    </row>
    <row r="317" spans="6:10" ht="15" customHeight="1">
      <c r="F317" s="31"/>
      <c r="G317" s="31"/>
      <c r="H317" s="31"/>
      <c r="I317" s="31"/>
      <c r="J317" s="31"/>
    </row>
    <row r="318" spans="6:10" ht="15" customHeight="1">
      <c r="F318" s="31"/>
      <c r="G318" s="31"/>
      <c r="H318" s="31"/>
      <c r="I318" s="31"/>
      <c r="J318" s="31"/>
    </row>
    <row r="319" spans="6:10" ht="15" customHeight="1">
      <c r="F319" s="31"/>
      <c r="G319" s="31"/>
      <c r="H319" s="31"/>
      <c r="I319" s="31"/>
      <c r="J319" s="31"/>
    </row>
    <row r="320" spans="6:10" ht="15" customHeight="1">
      <c r="F320" s="31"/>
      <c r="G320" s="31"/>
      <c r="H320" s="31"/>
      <c r="I320" s="31"/>
      <c r="J320" s="31"/>
    </row>
    <row r="321" spans="6:10" ht="15" customHeight="1">
      <c r="F321" s="31"/>
      <c r="G321" s="31"/>
      <c r="H321" s="31"/>
      <c r="I321" s="31"/>
      <c r="J321" s="31"/>
    </row>
    <row r="322" spans="6:10" ht="15" customHeight="1">
      <c r="F322" s="31"/>
      <c r="G322" s="31"/>
      <c r="H322" s="31"/>
      <c r="I322" s="31"/>
      <c r="J322" s="31"/>
    </row>
    <row r="323" spans="6:10" ht="15" customHeight="1">
      <c r="F323" s="31"/>
      <c r="G323" s="31"/>
      <c r="H323" s="31"/>
      <c r="I323" s="31"/>
      <c r="J323" s="31"/>
    </row>
    <row r="324" spans="6:10" ht="15" customHeight="1">
      <c r="F324" s="31"/>
      <c r="G324" s="31"/>
      <c r="H324" s="31"/>
      <c r="I324" s="31"/>
      <c r="J324" s="31"/>
    </row>
    <row r="325" spans="6:10" ht="15" customHeight="1">
      <c r="F325" s="31"/>
      <c r="G325" s="31"/>
      <c r="H325" s="31"/>
      <c r="I325" s="31"/>
      <c r="J325" s="31"/>
    </row>
    <row r="326" spans="6:10" ht="15" customHeight="1">
      <c r="F326" s="31"/>
      <c r="G326" s="31"/>
      <c r="H326" s="31"/>
      <c r="I326" s="31"/>
      <c r="J326" s="31"/>
    </row>
    <row r="327" spans="6:10" ht="15" customHeight="1">
      <c r="F327" s="31"/>
      <c r="G327" s="31"/>
      <c r="H327" s="31"/>
      <c r="I327" s="31"/>
      <c r="J327" s="31"/>
    </row>
    <row r="328" spans="6:10" ht="15" customHeight="1">
      <c r="F328" s="31"/>
      <c r="G328" s="31"/>
      <c r="H328" s="31"/>
      <c r="I328" s="31"/>
      <c r="J328" s="31"/>
    </row>
    <row r="329" spans="6:10" ht="15" customHeight="1">
      <c r="F329" s="31"/>
      <c r="G329" s="31"/>
      <c r="H329" s="31"/>
      <c r="I329" s="31"/>
      <c r="J329" s="31"/>
    </row>
    <row r="330" spans="6:10" ht="15" customHeight="1">
      <c r="F330" s="31"/>
      <c r="G330" s="31"/>
      <c r="H330" s="31"/>
      <c r="I330" s="31"/>
      <c r="J330" s="31"/>
    </row>
    <row r="331" spans="6:10" ht="15" customHeight="1">
      <c r="F331" s="31"/>
      <c r="G331" s="31"/>
      <c r="H331" s="31"/>
      <c r="I331" s="31"/>
      <c r="J331" s="31"/>
    </row>
    <row r="332" spans="6:10" ht="15" customHeight="1">
      <c r="F332" s="31"/>
      <c r="G332" s="31"/>
      <c r="H332" s="31"/>
      <c r="I332" s="31"/>
      <c r="J332" s="31"/>
    </row>
    <row r="333" spans="6:10" ht="15" customHeight="1">
      <c r="F333" s="31"/>
      <c r="G333" s="31"/>
      <c r="H333" s="31"/>
      <c r="I333" s="31"/>
      <c r="J333" s="31"/>
    </row>
    <row r="334" spans="6:10" ht="15" customHeight="1">
      <c r="F334" s="31"/>
      <c r="G334" s="31"/>
      <c r="H334" s="31"/>
      <c r="I334" s="31"/>
      <c r="J334" s="31"/>
    </row>
    <row r="335" spans="6:10" ht="15" customHeight="1">
      <c r="F335" s="31"/>
      <c r="G335" s="31"/>
      <c r="H335" s="31"/>
      <c r="I335" s="31"/>
      <c r="J335" s="31"/>
    </row>
    <row r="336" spans="6:10" ht="15" customHeight="1">
      <c r="F336" s="31"/>
      <c r="G336" s="31"/>
      <c r="H336" s="31"/>
      <c r="I336" s="31"/>
      <c r="J336" s="31"/>
    </row>
    <row r="337" spans="6:10" ht="15" customHeight="1">
      <c r="F337" s="31"/>
      <c r="G337" s="31"/>
      <c r="H337" s="31"/>
      <c r="I337" s="31"/>
      <c r="J337" s="31"/>
    </row>
    <row r="338" spans="6:10" ht="15" customHeight="1">
      <c r="F338" s="31"/>
      <c r="G338" s="31"/>
      <c r="H338" s="31"/>
      <c r="I338" s="31"/>
      <c r="J338" s="31"/>
    </row>
    <row r="339" spans="6:10" ht="15" customHeight="1">
      <c r="F339" s="31"/>
      <c r="G339" s="31"/>
      <c r="H339" s="31"/>
      <c r="I339" s="31"/>
      <c r="J339" s="31"/>
    </row>
    <row r="340" spans="6:10" ht="15" customHeight="1">
      <c r="F340" s="31"/>
      <c r="G340" s="31"/>
      <c r="H340" s="31"/>
      <c r="I340" s="31"/>
      <c r="J340" s="31"/>
    </row>
    <row r="341" spans="6:10" ht="15" customHeight="1">
      <c r="F341" s="31"/>
      <c r="G341" s="31"/>
      <c r="H341" s="31"/>
      <c r="I341" s="31"/>
      <c r="J341" s="31"/>
    </row>
    <row r="342" spans="6:10" ht="15" customHeight="1">
      <c r="F342" s="31"/>
      <c r="G342" s="31"/>
      <c r="H342" s="31"/>
      <c r="I342" s="31"/>
      <c r="J342" s="31"/>
    </row>
    <row r="343" spans="6:10" ht="15" customHeight="1">
      <c r="F343" s="31"/>
      <c r="G343" s="31"/>
      <c r="H343" s="31"/>
      <c r="I343" s="31"/>
      <c r="J343" s="31"/>
    </row>
    <row r="344" spans="6:10" ht="15" customHeight="1">
      <c r="F344" s="31"/>
      <c r="G344" s="31"/>
      <c r="H344" s="31"/>
      <c r="I344" s="31"/>
      <c r="J344" s="31"/>
    </row>
    <row r="345" spans="6:10" ht="15" customHeight="1">
      <c r="F345" s="31"/>
      <c r="G345" s="31"/>
      <c r="H345" s="31"/>
      <c r="I345" s="31"/>
      <c r="J345" s="31"/>
    </row>
    <row r="346" spans="6:10" ht="15" customHeight="1">
      <c r="F346" s="31"/>
      <c r="G346" s="31"/>
      <c r="H346" s="31"/>
      <c r="I346" s="31"/>
      <c r="J346" s="31"/>
    </row>
    <row r="347" spans="6:10" ht="15" customHeight="1">
      <c r="F347" s="31"/>
      <c r="G347" s="31"/>
      <c r="H347" s="31"/>
      <c r="I347" s="31"/>
      <c r="J347" s="31"/>
    </row>
    <row r="348" spans="6:10" ht="15" customHeight="1">
      <c r="F348" s="31"/>
      <c r="G348" s="31"/>
      <c r="H348" s="31"/>
      <c r="I348" s="31"/>
      <c r="J348" s="31"/>
    </row>
    <row r="349" spans="6:10" ht="15" customHeight="1">
      <c r="F349" s="31"/>
      <c r="G349" s="31"/>
      <c r="H349" s="31"/>
      <c r="I349" s="31"/>
      <c r="J349" s="31"/>
    </row>
    <row r="350" spans="6:10" ht="15" customHeight="1">
      <c r="F350" s="31"/>
      <c r="G350" s="31"/>
      <c r="H350" s="31"/>
      <c r="I350" s="31"/>
      <c r="J350" s="31"/>
    </row>
    <row r="351" spans="6:10" ht="15" customHeight="1">
      <c r="F351" s="31"/>
      <c r="G351" s="31"/>
      <c r="H351" s="31"/>
      <c r="I351" s="31"/>
      <c r="J351" s="31"/>
    </row>
    <row r="352" spans="6:10" ht="15" customHeight="1">
      <c r="F352" s="31"/>
      <c r="G352" s="31"/>
      <c r="H352" s="31"/>
      <c r="I352" s="31"/>
      <c r="J352" s="31"/>
    </row>
    <row r="353" spans="6:10" ht="15" customHeight="1">
      <c r="F353" s="31"/>
      <c r="G353" s="31"/>
      <c r="H353" s="31"/>
      <c r="I353" s="31"/>
      <c r="J353" s="31"/>
    </row>
    <row r="354" spans="6:10" ht="15" customHeight="1">
      <c r="F354" s="31"/>
      <c r="G354" s="31"/>
      <c r="H354" s="31"/>
      <c r="I354" s="31"/>
      <c r="J354" s="31"/>
    </row>
    <row r="355" spans="6:10" ht="15" customHeight="1">
      <c r="F355" s="31"/>
      <c r="G355" s="31"/>
      <c r="H355" s="31"/>
      <c r="I355" s="31"/>
      <c r="J355" s="31"/>
    </row>
    <row r="356" spans="6:10" ht="15" customHeight="1">
      <c r="F356" s="31"/>
      <c r="G356" s="31"/>
      <c r="H356" s="31"/>
      <c r="I356" s="31"/>
      <c r="J356" s="31"/>
    </row>
    <row r="357" spans="6:10" ht="15" customHeight="1">
      <c r="F357" s="31"/>
      <c r="G357" s="31"/>
      <c r="H357" s="31"/>
      <c r="I357" s="31"/>
      <c r="J357" s="31"/>
    </row>
    <row r="358" spans="6:10" ht="15" customHeight="1">
      <c r="F358" s="31"/>
      <c r="G358" s="31"/>
      <c r="H358" s="31"/>
      <c r="I358" s="31"/>
      <c r="J358" s="31"/>
    </row>
    <row r="359" spans="6:10" ht="15" customHeight="1">
      <c r="F359" s="31"/>
      <c r="G359" s="31"/>
      <c r="H359" s="31"/>
      <c r="I359" s="31"/>
      <c r="J359" s="31"/>
    </row>
    <row r="360" spans="6:10" ht="15" customHeight="1">
      <c r="F360" s="31"/>
      <c r="G360" s="31"/>
      <c r="H360" s="31"/>
      <c r="I360" s="31"/>
      <c r="J360" s="31"/>
    </row>
    <row r="361" spans="6:10" ht="15" customHeight="1">
      <c r="F361" s="31"/>
      <c r="G361" s="31"/>
      <c r="H361" s="31"/>
      <c r="I361" s="31"/>
      <c r="J361" s="31"/>
    </row>
    <row r="362" spans="6:10" ht="15" customHeight="1">
      <c r="F362" s="31"/>
      <c r="G362" s="31"/>
      <c r="H362" s="31"/>
      <c r="I362" s="31"/>
      <c r="J362" s="31"/>
    </row>
    <row r="363" spans="6:10" ht="15" customHeight="1">
      <c r="F363" s="31"/>
      <c r="G363" s="31"/>
      <c r="H363" s="31"/>
      <c r="I363" s="31"/>
      <c r="J363" s="31"/>
    </row>
    <row r="364" spans="6:10" ht="15" customHeight="1">
      <c r="F364" s="31"/>
      <c r="G364" s="31"/>
      <c r="H364" s="31"/>
      <c r="I364" s="31"/>
      <c r="J364" s="31"/>
    </row>
    <row r="365" spans="6:10" ht="15" customHeight="1">
      <c r="F365" s="31"/>
      <c r="G365" s="31"/>
      <c r="H365" s="31"/>
      <c r="I365" s="31"/>
      <c r="J365" s="31"/>
    </row>
    <row r="366" spans="6:10" ht="15" customHeight="1">
      <c r="F366" s="31"/>
      <c r="G366" s="31"/>
      <c r="H366" s="31"/>
      <c r="I366" s="31"/>
      <c r="J366" s="31"/>
    </row>
    <row r="367" spans="6:10" ht="15" customHeight="1">
      <c r="F367" s="31"/>
      <c r="G367" s="31"/>
      <c r="H367" s="31"/>
      <c r="I367" s="31"/>
      <c r="J367" s="31"/>
    </row>
    <row r="368" spans="6:10" ht="15" customHeight="1">
      <c r="F368" s="31"/>
      <c r="G368" s="31"/>
      <c r="H368" s="31"/>
      <c r="I368" s="31"/>
      <c r="J368" s="31"/>
    </row>
    <row r="369" spans="6:10" ht="15" customHeight="1">
      <c r="F369" s="31"/>
      <c r="G369" s="31"/>
      <c r="H369" s="31"/>
      <c r="I369" s="31"/>
      <c r="J369" s="31"/>
    </row>
    <row r="370" spans="6:10" ht="15" customHeight="1">
      <c r="F370" s="31"/>
      <c r="G370" s="31"/>
      <c r="H370" s="31"/>
      <c r="I370" s="31"/>
      <c r="J370" s="31"/>
    </row>
    <row r="371" spans="6:10" ht="15" customHeight="1">
      <c r="F371" s="31"/>
      <c r="G371" s="31"/>
      <c r="H371" s="31"/>
      <c r="I371" s="31"/>
      <c r="J371" s="31"/>
    </row>
    <row r="372" spans="6:10" ht="15" customHeight="1">
      <c r="F372" s="31"/>
      <c r="G372" s="31"/>
      <c r="H372" s="31"/>
      <c r="I372" s="31"/>
      <c r="J372" s="31"/>
    </row>
    <row r="373" spans="6:10" ht="15" customHeight="1">
      <c r="F373" s="31"/>
      <c r="G373" s="31"/>
      <c r="H373" s="31"/>
      <c r="I373" s="31"/>
      <c r="J373" s="31"/>
    </row>
    <row r="374" spans="6:10" ht="15" customHeight="1">
      <c r="F374" s="31"/>
      <c r="G374" s="31"/>
      <c r="H374" s="31"/>
      <c r="I374" s="31"/>
      <c r="J374" s="31"/>
    </row>
    <row r="375" spans="6:10" ht="15" customHeight="1">
      <c r="F375" s="31"/>
      <c r="G375" s="31"/>
      <c r="H375" s="31"/>
      <c r="I375" s="31"/>
      <c r="J375" s="31"/>
    </row>
    <row r="376" spans="6:10" ht="15" customHeight="1">
      <c r="F376" s="31"/>
      <c r="G376" s="31"/>
      <c r="H376" s="31"/>
      <c r="I376" s="31"/>
      <c r="J376" s="31"/>
    </row>
    <row r="377" spans="6:10" ht="15" customHeight="1">
      <c r="F377" s="31"/>
      <c r="G377" s="31"/>
      <c r="H377" s="31"/>
      <c r="I377" s="31"/>
      <c r="J377" s="31"/>
    </row>
    <row r="378" spans="6:10" ht="15" customHeight="1">
      <c r="F378" s="31"/>
      <c r="G378" s="31"/>
      <c r="H378" s="31"/>
      <c r="I378" s="31"/>
      <c r="J378" s="31"/>
    </row>
    <row r="379" spans="6:10" ht="15" customHeight="1">
      <c r="F379" s="31"/>
      <c r="G379" s="31"/>
      <c r="H379" s="31"/>
      <c r="I379" s="31"/>
      <c r="J379" s="31"/>
    </row>
    <row r="380" spans="6:10" ht="15" customHeight="1">
      <c r="F380" s="31"/>
      <c r="G380" s="31"/>
      <c r="H380" s="31"/>
      <c r="I380" s="31"/>
      <c r="J380" s="31"/>
    </row>
    <row r="381" spans="6:10" ht="15" customHeight="1">
      <c r="F381" s="31"/>
      <c r="G381" s="31"/>
      <c r="H381" s="31"/>
      <c r="I381" s="31"/>
      <c r="J381" s="31"/>
    </row>
    <row r="382" spans="6:10" ht="15" customHeight="1">
      <c r="F382" s="31"/>
      <c r="G382" s="31"/>
      <c r="H382" s="31"/>
      <c r="I382" s="31"/>
      <c r="J382" s="31"/>
    </row>
    <row r="383" spans="6:10" ht="15" customHeight="1">
      <c r="F383" s="31"/>
      <c r="G383" s="31"/>
      <c r="H383" s="31"/>
      <c r="I383" s="31"/>
      <c r="J383" s="31"/>
    </row>
    <row r="384" spans="6:10" ht="15" customHeight="1">
      <c r="F384" s="31"/>
      <c r="G384" s="31"/>
      <c r="H384" s="31"/>
      <c r="I384" s="31"/>
      <c r="J384" s="31"/>
    </row>
    <row r="385" spans="6:10" ht="15" customHeight="1">
      <c r="F385" s="31"/>
      <c r="G385" s="31"/>
      <c r="H385" s="31"/>
      <c r="I385" s="31"/>
      <c r="J385" s="31"/>
    </row>
    <row r="386" spans="6:10" ht="15" customHeight="1">
      <c r="F386" s="31"/>
      <c r="G386" s="31"/>
      <c r="H386" s="31"/>
      <c r="I386" s="31"/>
      <c r="J386" s="31"/>
    </row>
    <row r="387" spans="6:10" ht="15" customHeight="1">
      <c r="F387" s="31"/>
      <c r="G387" s="31"/>
      <c r="H387" s="31"/>
      <c r="I387" s="31"/>
      <c r="J387" s="31"/>
    </row>
    <row r="388" spans="6:10" ht="15" customHeight="1">
      <c r="F388" s="31"/>
      <c r="G388" s="31"/>
      <c r="H388" s="31"/>
      <c r="I388" s="31"/>
      <c r="J388" s="31"/>
    </row>
    <row r="389" spans="6:10" ht="15" customHeight="1">
      <c r="F389" s="31"/>
      <c r="G389" s="31"/>
      <c r="H389" s="31"/>
      <c r="I389" s="31"/>
      <c r="J389" s="31"/>
    </row>
    <row r="390" spans="6:10" ht="15" customHeight="1">
      <c r="F390" s="31"/>
      <c r="G390" s="31"/>
      <c r="H390" s="31"/>
      <c r="I390" s="31"/>
      <c r="J390" s="31"/>
    </row>
    <row r="391" spans="6:10" ht="15" customHeight="1">
      <c r="F391" s="31"/>
      <c r="G391" s="31"/>
      <c r="H391" s="31"/>
      <c r="I391" s="31"/>
      <c r="J391" s="31"/>
    </row>
    <row r="392" spans="6:10" ht="15" customHeight="1">
      <c r="F392" s="31"/>
      <c r="G392" s="31"/>
      <c r="H392" s="31"/>
      <c r="I392" s="31"/>
      <c r="J392" s="31"/>
    </row>
    <row r="393" spans="6:10" ht="15" customHeight="1">
      <c r="F393" s="31"/>
      <c r="G393" s="31"/>
      <c r="H393" s="31"/>
      <c r="I393" s="31"/>
      <c r="J393" s="31"/>
    </row>
    <row r="394" spans="6:10" ht="15" customHeight="1">
      <c r="F394" s="31"/>
      <c r="G394" s="31"/>
      <c r="H394" s="31"/>
      <c r="I394" s="31"/>
      <c r="J394" s="31"/>
    </row>
    <row r="395" spans="6:10" ht="15" customHeight="1">
      <c r="F395" s="31"/>
      <c r="G395" s="31"/>
      <c r="H395" s="31"/>
      <c r="I395" s="31"/>
      <c r="J395" s="31"/>
    </row>
    <row r="396" spans="6:10" ht="15" customHeight="1">
      <c r="F396" s="31"/>
      <c r="G396" s="31"/>
      <c r="H396" s="31"/>
      <c r="I396" s="31"/>
      <c r="J396" s="31"/>
    </row>
    <row r="397" spans="6:10" ht="15" customHeight="1">
      <c r="F397" s="31"/>
      <c r="G397" s="31"/>
      <c r="H397" s="31"/>
      <c r="I397" s="31"/>
      <c r="J397" s="31"/>
    </row>
    <row r="398" spans="6:10" ht="15" customHeight="1">
      <c r="F398" s="31"/>
      <c r="G398" s="31"/>
      <c r="H398" s="31"/>
      <c r="I398" s="31"/>
      <c r="J398" s="31"/>
    </row>
    <row r="399" spans="6:10" ht="15" customHeight="1">
      <c r="F399" s="31"/>
      <c r="G399" s="31"/>
      <c r="H399" s="31"/>
      <c r="I399" s="31"/>
      <c r="J399" s="31"/>
    </row>
    <row r="400" spans="6:10" ht="15" customHeight="1">
      <c r="F400" s="31"/>
      <c r="G400" s="31"/>
      <c r="H400" s="31"/>
      <c r="I400" s="31"/>
      <c r="J400" s="31"/>
    </row>
    <row r="401" spans="6:10" ht="15" customHeight="1">
      <c r="F401" s="31"/>
      <c r="G401" s="31"/>
      <c r="H401" s="31"/>
      <c r="I401" s="31"/>
      <c r="J401" s="31"/>
    </row>
    <row r="402" spans="6:10" ht="15" customHeight="1">
      <c r="F402" s="31"/>
      <c r="G402" s="31"/>
      <c r="H402" s="31"/>
      <c r="I402" s="31"/>
      <c r="J402" s="31"/>
    </row>
    <row r="403" spans="6:10" ht="15" customHeight="1">
      <c r="F403" s="31"/>
      <c r="G403" s="31"/>
      <c r="H403" s="31"/>
      <c r="I403" s="31"/>
      <c r="J403" s="31"/>
    </row>
    <row r="404" spans="6:10" ht="15" customHeight="1">
      <c r="F404" s="31"/>
      <c r="G404" s="31"/>
      <c r="H404" s="31"/>
      <c r="I404" s="31"/>
      <c r="J404" s="31"/>
    </row>
    <row r="405" spans="6:10" ht="15" customHeight="1">
      <c r="F405" s="31"/>
      <c r="G405" s="31"/>
      <c r="H405" s="31"/>
      <c r="I405" s="31"/>
      <c r="J405" s="31"/>
    </row>
    <row r="406" spans="6:10" ht="15" customHeight="1">
      <c r="F406" s="31"/>
      <c r="G406" s="31"/>
      <c r="H406" s="31"/>
      <c r="I406" s="31"/>
      <c r="J406" s="31"/>
    </row>
    <row r="407" spans="6:10" ht="15" customHeight="1">
      <c r="F407" s="31"/>
      <c r="G407" s="31"/>
      <c r="H407" s="31"/>
      <c r="I407" s="31"/>
      <c r="J407" s="31"/>
    </row>
    <row r="408" spans="6:10" ht="15" customHeight="1">
      <c r="F408" s="31"/>
      <c r="G408" s="31"/>
      <c r="H408" s="31"/>
      <c r="I408" s="31"/>
      <c r="J408" s="31"/>
    </row>
    <row r="409" spans="6:10" ht="15" customHeight="1">
      <c r="F409" s="31"/>
      <c r="G409" s="31"/>
      <c r="H409" s="31"/>
      <c r="I409" s="31"/>
      <c r="J409" s="31"/>
    </row>
    <row r="410" spans="6:10" ht="15" customHeight="1">
      <c r="F410" s="31"/>
      <c r="G410" s="31"/>
      <c r="H410" s="31"/>
      <c r="I410" s="31"/>
      <c r="J410" s="31"/>
    </row>
    <row r="411" spans="6:10" ht="15" customHeight="1">
      <c r="F411" s="31"/>
      <c r="G411" s="31"/>
      <c r="H411" s="31"/>
      <c r="I411" s="31"/>
      <c r="J411" s="31"/>
    </row>
    <row r="412" spans="6:10" ht="15" customHeight="1">
      <c r="F412" s="31"/>
      <c r="G412" s="31"/>
      <c r="H412" s="31"/>
      <c r="I412" s="31"/>
      <c r="J412" s="31"/>
    </row>
    <row r="413" spans="6:10" ht="15" customHeight="1">
      <c r="F413" s="31"/>
      <c r="G413" s="31"/>
      <c r="H413" s="31"/>
      <c r="I413" s="31"/>
      <c r="J413" s="31"/>
    </row>
    <row r="414" spans="6:10" ht="15" customHeight="1">
      <c r="F414" s="31"/>
      <c r="G414" s="31"/>
      <c r="H414" s="31"/>
      <c r="I414" s="31"/>
      <c r="J414" s="31"/>
    </row>
    <row r="415" spans="6:10" ht="15" customHeight="1">
      <c r="F415" s="31"/>
      <c r="G415" s="31"/>
      <c r="H415" s="31"/>
      <c r="I415" s="31"/>
      <c r="J415" s="31"/>
    </row>
    <row r="416" spans="6:10" ht="15" customHeight="1">
      <c r="F416" s="31"/>
      <c r="G416" s="31"/>
      <c r="H416" s="31"/>
      <c r="I416" s="31"/>
      <c r="J416" s="31"/>
    </row>
    <row r="417" spans="6:10" ht="15" customHeight="1">
      <c r="F417" s="31"/>
      <c r="G417" s="31"/>
      <c r="H417" s="31"/>
      <c r="I417" s="31"/>
      <c r="J417" s="31"/>
    </row>
    <row r="418" spans="6:10" ht="15" customHeight="1">
      <c r="F418" s="31"/>
      <c r="G418" s="31"/>
      <c r="H418" s="31"/>
      <c r="I418" s="31"/>
      <c r="J418" s="31"/>
    </row>
    <row r="419" spans="6:10" ht="15" customHeight="1">
      <c r="F419" s="31"/>
      <c r="G419" s="31"/>
      <c r="H419" s="31"/>
      <c r="I419" s="31"/>
      <c r="J419" s="31"/>
    </row>
    <row r="420" spans="6:10" ht="15" customHeight="1">
      <c r="F420" s="31"/>
      <c r="G420" s="31"/>
      <c r="H420" s="31"/>
      <c r="I420" s="31"/>
      <c r="J420" s="31"/>
    </row>
    <row r="421" spans="6:10" ht="15" customHeight="1">
      <c r="F421" s="31"/>
      <c r="G421" s="31"/>
      <c r="H421" s="31"/>
      <c r="I421" s="31"/>
      <c r="J421" s="31"/>
    </row>
    <row r="422" spans="6:10" ht="15" customHeight="1">
      <c r="F422" s="31"/>
      <c r="G422" s="31"/>
      <c r="H422" s="31"/>
      <c r="I422" s="31"/>
      <c r="J422" s="31"/>
    </row>
    <row r="423" spans="6:10" ht="15" customHeight="1">
      <c r="F423" s="31"/>
      <c r="G423" s="31"/>
      <c r="H423" s="31"/>
      <c r="I423" s="31"/>
      <c r="J423" s="31"/>
    </row>
    <row r="424" spans="6:10" ht="15" customHeight="1">
      <c r="F424" s="31"/>
      <c r="G424" s="31"/>
      <c r="H424" s="31"/>
      <c r="I424" s="31"/>
      <c r="J424" s="31"/>
    </row>
    <row r="425" spans="6:10" ht="15" customHeight="1">
      <c r="F425" s="31"/>
      <c r="G425" s="31"/>
      <c r="H425" s="31"/>
      <c r="I425" s="31"/>
      <c r="J425" s="31"/>
    </row>
    <row r="426" spans="6:10" ht="15" customHeight="1">
      <c r="F426" s="31"/>
      <c r="G426" s="31"/>
      <c r="H426" s="31"/>
      <c r="I426" s="31"/>
      <c r="J426" s="31"/>
    </row>
    <row r="427" spans="6:10" ht="15" customHeight="1">
      <c r="F427" s="31"/>
      <c r="G427" s="31"/>
      <c r="H427" s="31"/>
      <c r="I427" s="31"/>
      <c r="J427" s="31"/>
    </row>
    <row r="428" spans="6:10" ht="15" customHeight="1">
      <c r="F428" s="31"/>
      <c r="G428" s="31"/>
      <c r="H428" s="31"/>
      <c r="I428" s="31"/>
      <c r="J428" s="31"/>
    </row>
    <row r="429" spans="6:10" ht="15" customHeight="1">
      <c r="F429" s="31"/>
      <c r="G429" s="31"/>
      <c r="H429" s="31"/>
      <c r="I429" s="31"/>
      <c r="J429" s="31"/>
    </row>
    <row r="430" spans="6:10" ht="15" customHeight="1">
      <c r="F430" s="31"/>
      <c r="G430" s="31"/>
      <c r="H430" s="31"/>
      <c r="I430" s="31"/>
      <c r="J430" s="31"/>
    </row>
    <row r="431" spans="6:10" ht="15" customHeight="1">
      <c r="F431" s="31"/>
      <c r="G431" s="31"/>
      <c r="H431" s="31"/>
      <c r="I431" s="31"/>
      <c r="J431" s="31"/>
    </row>
    <row r="432" spans="6:10" ht="15" customHeight="1">
      <c r="F432" s="31"/>
      <c r="G432" s="31"/>
      <c r="H432" s="31"/>
      <c r="I432" s="31"/>
      <c r="J432" s="31"/>
    </row>
    <row r="433" spans="6:10" ht="15" customHeight="1">
      <c r="F433" s="31"/>
      <c r="G433" s="31"/>
      <c r="H433" s="31"/>
      <c r="I433" s="31"/>
      <c r="J433" s="31"/>
    </row>
    <row r="434" spans="6:10" ht="15" customHeight="1">
      <c r="F434" s="31"/>
      <c r="G434" s="31"/>
      <c r="H434" s="31"/>
      <c r="I434" s="31"/>
      <c r="J434" s="31"/>
    </row>
    <row r="435" spans="6:10" ht="15" customHeight="1">
      <c r="F435" s="31"/>
      <c r="G435" s="31"/>
      <c r="H435" s="31"/>
      <c r="I435" s="31"/>
      <c r="J435" s="31"/>
    </row>
    <row r="436" spans="6:10" ht="15" customHeight="1">
      <c r="F436" s="31"/>
      <c r="G436" s="31"/>
      <c r="H436" s="31"/>
      <c r="I436" s="31"/>
      <c r="J436" s="31"/>
    </row>
    <row r="437" spans="6:10" ht="15" customHeight="1">
      <c r="F437" s="31"/>
      <c r="G437" s="31"/>
      <c r="H437" s="31"/>
      <c r="I437" s="31"/>
      <c r="J437" s="31"/>
    </row>
    <row r="438" spans="6:10" ht="15" customHeight="1">
      <c r="F438" s="31"/>
      <c r="G438" s="31"/>
      <c r="H438" s="31"/>
      <c r="I438" s="31"/>
      <c r="J438" s="31"/>
    </row>
    <row r="439" spans="6:10" ht="15" customHeight="1">
      <c r="F439" s="31"/>
      <c r="G439" s="31"/>
      <c r="H439" s="31"/>
      <c r="I439" s="31"/>
      <c r="J439" s="31"/>
    </row>
    <row r="440" spans="6:10" ht="15" customHeight="1">
      <c r="F440" s="31"/>
      <c r="G440" s="31"/>
      <c r="H440" s="31"/>
      <c r="I440" s="31"/>
      <c r="J440" s="31"/>
    </row>
    <row r="441" spans="6:10" ht="15" customHeight="1">
      <c r="F441" s="31"/>
      <c r="G441" s="31"/>
      <c r="H441" s="31"/>
      <c r="I441" s="31"/>
      <c r="J441" s="31"/>
    </row>
    <row r="442" spans="6:10" ht="15" customHeight="1">
      <c r="F442" s="31"/>
      <c r="G442" s="31"/>
      <c r="H442" s="31"/>
      <c r="I442" s="31"/>
      <c r="J442" s="31"/>
    </row>
    <row r="443" spans="6:10" ht="15" customHeight="1">
      <c r="F443" s="31"/>
      <c r="G443" s="31"/>
      <c r="H443" s="31"/>
      <c r="I443" s="31"/>
      <c r="J443" s="31"/>
    </row>
    <row r="444" spans="6:10" ht="15" customHeight="1">
      <c r="F444" s="31"/>
      <c r="G444" s="31"/>
      <c r="H444" s="31"/>
      <c r="I444" s="31"/>
      <c r="J444" s="31"/>
    </row>
    <row r="445" spans="6:10" ht="15" customHeight="1">
      <c r="F445" s="31"/>
      <c r="G445" s="31"/>
      <c r="H445" s="31"/>
      <c r="I445" s="31"/>
      <c r="J445" s="31"/>
    </row>
    <row r="446" spans="6:10" ht="15" customHeight="1">
      <c r="F446" s="31"/>
      <c r="G446" s="31"/>
      <c r="H446" s="31"/>
      <c r="I446" s="31"/>
      <c r="J446" s="31"/>
    </row>
    <row r="447" spans="6:10" ht="15" customHeight="1">
      <c r="F447" s="31"/>
      <c r="G447" s="31"/>
      <c r="H447" s="31"/>
      <c r="I447" s="31"/>
      <c r="J447" s="31"/>
    </row>
    <row r="448" spans="6:10" ht="15" customHeight="1">
      <c r="F448" s="31"/>
      <c r="G448" s="31"/>
      <c r="H448" s="31"/>
      <c r="I448" s="31"/>
      <c r="J448" s="31"/>
    </row>
    <row r="449" spans="6:10" ht="15" customHeight="1">
      <c r="F449" s="31"/>
      <c r="G449" s="31"/>
      <c r="H449" s="31"/>
      <c r="I449" s="31"/>
      <c r="J449" s="31"/>
    </row>
    <row r="450" spans="6:10" ht="15" customHeight="1">
      <c r="F450" s="31"/>
      <c r="G450" s="31"/>
      <c r="H450" s="31"/>
      <c r="I450" s="31"/>
      <c r="J450" s="31"/>
    </row>
    <row r="451" spans="6:10" ht="15" customHeight="1">
      <c r="F451" s="31"/>
      <c r="G451" s="31"/>
      <c r="H451" s="31"/>
      <c r="I451" s="31"/>
      <c r="J451" s="31"/>
    </row>
    <row r="452" spans="6:10" ht="15" customHeight="1">
      <c r="F452" s="31"/>
      <c r="G452" s="31"/>
      <c r="H452" s="31"/>
      <c r="I452" s="31"/>
      <c r="J452" s="31"/>
    </row>
    <row r="453" spans="6:10" ht="15" customHeight="1">
      <c r="F453" s="31"/>
      <c r="G453" s="31"/>
      <c r="H453" s="31"/>
      <c r="I453" s="31"/>
      <c r="J453" s="31"/>
    </row>
    <row r="454" spans="6:10" ht="15" customHeight="1">
      <c r="F454" s="31"/>
      <c r="G454" s="31"/>
      <c r="H454" s="31"/>
      <c r="I454" s="31"/>
      <c r="J454" s="31"/>
    </row>
    <row r="455" spans="6:10" ht="15" customHeight="1">
      <c r="F455" s="31"/>
      <c r="G455" s="31"/>
      <c r="H455" s="31"/>
      <c r="I455" s="31"/>
      <c r="J455" s="31"/>
    </row>
    <row r="456" spans="6:10" ht="15" customHeight="1">
      <c r="F456" s="31"/>
      <c r="G456" s="31"/>
      <c r="H456" s="31"/>
      <c r="I456" s="31"/>
      <c r="J456" s="31"/>
    </row>
    <row r="457" spans="6:10" ht="15" customHeight="1">
      <c r="F457" s="31"/>
      <c r="G457" s="31"/>
      <c r="H457" s="31"/>
      <c r="I457" s="31"/>
      <c r="J457" s="31"/>
    </row>
    <row r="458" spans="6:10" ht="15" customHeight="1">
      <c r="F458" s="31"/>
      <c r="G458" s="31"/>
      <c r="H458" s="31"/>
      <c r="I458" s="31"/>
      <c r="J458" s="31"/>
    </row>
    <row r="459" spans="6:10" ht="15" customHeight="1">
      <c r="F459" s="31"/>
      <c r="G459" s="31"/>
      <c r="H459" s="31"/>
      <c r="I459" s="31"/>
      <c r="J459" s="31"/>
    </row>
    <row r="460" spans="6:10" ht="15" customHeight="1">
      <c r="F460" s="31"/>
      <c r="G460" s="31"/>
      <c r="H460" s="31"/>
      <c r="I460" s="31"/>
      <c r="J460" s="31"/>
    </row>
    <row r="461" spans="6:10" ht="15" customHeight="1">
      <c r="F461" s="31"/>
      <c r="G461" s="31"/>
      <c r="H461" s="31"/>
      <c r="I461" s="31"/>
      <c r="J461" s="31"/>
    </row>
    <row r="462" spans="6:10" ht="15" customHeight="1">
      <c r="F462" s="31"/>
      <c r="G462" s="31"/>
      <c r="H462" s="31"/>
      <c r="I462" s="31"/>
      <c r="J462" s="31"/>
    </row>
    <row r="463" spans="6:10" ht="15" customHeight="1">
      <c r="F463" s="31"/>
      <c r="G463" s="31"/>
      <c r="H463" s="31"/>
      <c r="I463" s="31"/>
      <c r="J463" s="31"/>
    </row>
    <row r="464" spans="6:10" ht="15" customHeight="1">
      <c r="F464" s="31"/>
      <c r="G464" s="31"/>
      <c r="H464" s="31"/>
      <c r="I464" s="31"/>
      <c r="J464" s="31"/>
    </row>
    <row r="465" spans="6:10" ht="15" customHeight="1">
      <c r="F465" s="31"/>
      <c r="G465" s="31"/>
      <c r="H465" s="31"/>
      <c r="I465" s="31"/>
      <c r="J465" s="31"/>
    </row>
    <row r="466" spans="6:10" ht="15" customHeight="1">
      <c r="F466" s="31"/>
      <c r="G466" s="31"/>
      <c r="H466" s="31"/>
      <c r="I466" s="31"/>
      <c r="J466" s="31"/>
    </row>
    <row r="467" spans="6:10" ht="15" customHeight="1">
      <c r="F467" s="31"/>
      <c r="G467" s="31"/>
      <c r="H467" s="31"/>
      <c r="I467" s="31"/>
      <c r="J467" s="31"/>
    </row>
    <row r="468" spans="6:10" ht="15" customHeight="1">
      <c r="F468" s="31"/>
      <c r="G468" s="31"/>
      <c r="H468" s="31"/>
      <c r="I468" s="31"/>
      <c r="J468" s="31"/>
    </row>
    <row r="469" spans="6:10" ht="15" customHeight="1">
      <c r="F469" s="31"/>
      <c r="G469" s="31"/>
      <c r="H469" s="31"/>
      <c r="I469" s="31"/>
      <c r="J469" s="31"/>
    </row>
    <row r="470" spans="6:10" ht="15" customHeight="1">
      <c r="F470" s="31"/>
      <c r="G470" s="31"/>
      <c r="H470" s="31"/>
      <c r="I470" s="31"/>
      <c r="J470" s="31"/>
    </row>
    <row r="471" spans="6:10" ht="15" customHeight="1">
      <c r="F471" s="31"/>
      <c r="G471" s="31"/>
      <c r="H471" s="31"/>
      <c r="I471" s="31"/>
      <c r="J471" s="31"/>
    </row>
    <row r="472" spans="6:10" ht="15" customHeight="1">
      <c r="F472" s="31"/>
      <c r="G472" s="31"/>
      <c r="H472" s="31"/>
      <c r="I472" s="31"/>
      <c r="J472" s="31"/>
    </row>
    <row r="473" spans="6:10" ht="15" customHeight="1">
      <c r="F473" s="31"/>
      <c r="G473" s="31"/>
      <c r="H473" s="31"/>
      <c r="I473" s="31"/>
      <c r="J473" s="31"/>
    </row>
    <row r="474" spans="6:10" ht="15" customHeight="1">
      <c r="F474" s="31"/>
      <c r="G474" s="31"/>
      <c r="H474" s="31"/>
      <c r="I474" s="31"/>
      <c r="J474" s="31"/>
    </row>
    <row r="475" spans="6:10" ht="15" customHeight="1">
      <c r="F475" s="31"/>
      <c r="G475" s="31"/>
      <c r="H475" s="31"/>
      <c r="I475" s="31"/>
      <c r="J475" s="31"/>
    </row>
    <row r="476" spans="6:10" ht="15" customHeight="1">
      <c r="F476" s="31"/>
      <c r="G476" s="31"/>
      <c r="H476" s="31"/>
      <c r="I476" s="31"/>
      <c r="J476" s="31"/>
    </row>
    <row r="477" spans="6:10" ht="15" customHeight="1">
      <c r="F477" s="31"/>
      <c r="G477" s="31"/>
      <c r="H477" s="31"/>
      <c r="I477" s="31"/>
      <c r="J477" s="31"/>
    </row>
    <row r="478" spans="6:10" ht="15" customHeight="1">
      <c r="F478" s="31"/>
      <c r="G478" s="31"/>
      <c r="H478" s="31"/>
      <c r="I478" s="31"/>
      <c r="J478" s="31"/>
    </row>
    <row r="479" spans="6:10" ht="15" customHeight="1">
      <c r="F479" s="31"/>
      <c r="G479" s="31"/>
      <c r="H479" s="31"/>
      <c r="I479" s="31"/>
      <c r="J479" s="31"/>
    </row>
    <row r="480" spans="6:10" ht="15" customHeight="1">
      <c r="F480" s="31"/>
      <c r="G480" s="31"/>
      <c r="H480" s="31"/>
      <c r="I480" s="31"/>
      <c r="J480" s="31"/>
    </row>
    <row r="481" spans="6:10" ht="15" customHeight="1">
      <c r="F481" s="31"/>
      <c r="G481" s="31"/>
      <c r="H481" s="31"/>
      <c r="I481" s="31"/>
      <c r="J481" s="31"/>
    </row>
    <row r="482" spans="6:10" ht="15" customHeight="1">
      <c r="F482" s="31"/>
      <c r="G482" s="31"/>
      <c r="H482" s="31"/>
      <c r="I482" s="31"/>
      <c r="J482" s="31"/>
    </row>
    <row r="483" spans="6:10" ht="15" customHeight="1">
      <c r="F483" s="31"/>
      <c r="G483" s="31"/>
      <c r="H483" s="31"/>
      <c r="I483" s="31"/>
      <c r="J483" s="31"/>
    </row>
    <row r="484" spans="6:10" ht="15" customHeight="1">
      <c r="F484" s="31"/>
      <c r="G484" s="31"/>
      <c r="H484" s="31"/>
      <c r="I484" s="31"/>
      <c r="J484" s="31"/>
    </row>
    <row r="485" spans="6:10" ht="15" customHeight="1">
      <c r="F485" s="31"/>
      <c r="G485" s="31"/>
      <c r="H485" s="31"/>
      <c r="I485" s="31"/>
      <c r="J485" s="31"/>
    </row>
    <row r="486" spans="6:10" ht="15" customHeight="1">
      <c r="F486" s="31"/>
      <c r="G486" s="31"/>
      <c r="H486" s="31"/>
      <c r="I486" s="31"/>
      <c r="J486" s="31"/>
    </row>
    <row r="487" spans="6:10" ht="15" customHeight="1">
      <c r="F487" s="31"/>
      <c r="G487" s="31"/>
      <c r="H487" s="31"/>
      <c r="I487" s="31"/>
      <c r="J487" s="31"/>
    </row>
    <row r="488" spans="6:10" ht="15" customHeight="1">
      <c r="F488" s="31"/>
      <c r="G488" s="31"/>
      <c r="H488" s="31"/>
      <c r="I488" s="31"/>
      <c r="J488" s="31"/>
    </row>
    <row r="489" spans="6:10" ht="15" customHeight="1">
      <c r="F489" s="31"/>
      <c r="G489" s="31"/>
      <c r="H489" s="31"/>
      <c r="I489" s="31"/>
      <c r="J489" s="31"/>
    </row>
    <row r="490" spans="6:10" ht="15" customHeight="1">
      <c r="F490" s="31"/>
      <c r="G490" s="31"/>
      <c r="H490" s="31"/>
      <c r="I490" s="31"/>
      <c r="J490" s="31"/>
    </row>
    <row r="491" spans="6:10" ht="15" customHeight="1">
      <c r="F491" s="31"/>
      <c r="G491" s="31"/>
      <c r="H491" s="31"/>
      <c r="I491" s="31"/>
      <c r="J491" s="31"/>
    </row>
    <row r="492" spans="6:10" ht="15" customHeight="1">
      <c r="F492" s="31"/>
      <c r="G492" s="31"/>
      <c r="H492" s="31"/>
      <c r="I492" s="31"/>
      <c r="J492" s="31"/>
    </row>
    <row r="493" spans="6:10" ht="15" customHeight="1">
      <c r="F493" s="31"/>
      <c r="G493" s="31"/>
      <c r="H493" s="31"/>
      <c r="I493" s="31"/>
      <c r="J493" s="31"/>
    </row>
    <row r="494" spans="6:10" ht="15" customHeight="1">
      <c r="F494" s="31"/>
      <c r="G494" s="31"/>
      <c r="H494" s="31"/>
      <c r="I494" s="31"/>
      <c r="J494" s="31"/>
    </row>
    <row r="495" spans="6:10" ht="15" customHeight="1">
      <c r="F495" s="31"/>
      <c r="G495" s="31"/>
      <c r="H495" s="31"/>
      <c r="I495" s="31"/>
      <c r="J495" s="31"/>
    </row>
    <row r="496" spans="6:10" ht="15" customHeight="1">
      <c r="F496" s="31"/>
      <c r="G496" s="31"/>
      <c r="H496" s="31"/>
      <c r="I496" s="31"/>
      <c r="J496" s="31"/>
    </row>
    <row r="497" spans="6:10" ht="15" customHeight="1">
      <c r="F497" s="31"/>
      <c r="G497" s="31"/>
      <c r="H497" s="31"/>
      <c r="I497" s="31"/>
      <c r="J497" s="31"/>
    </row>
    <row r="498" spans="6:10" ht="15" customHeight="1">
      <c r="F498" s="31"/>
      <c r="G498" s="31"/>
      <c r="H498" s="31"/>
      <c r="I498" s="31"/>
      <c r="J498" s="31"/>
    </row>
    <row r="499" spans="6:10" ht="15" customHeight="1">
      <c r="F499" s="31"/>
      <c r="G499" s="31"/>
      <c r="H499" s="31"/>
      <c r="I499" s="31"/>
      <c r="J499" s="31"/>
    </row>
    <row r="500" spans="6:10" ht="15" customHeight="1">
      <c r="F500" s="31"/>
      <c r="G500" s="31"/>
      <c r="H500" s="31"/>
      <c r="I500" s="31"/>
      <c r="J500" s="31"/>
    </row>
    <row r="501" spans="6:10" ht="15" customHeight="1">
      <c r="F501" s="31"/>
      <c r="G501" s="31"/>
      <c r="H501" s="31"/>
      <c r="I501" s="31"/>
      <c r="J501" s="31"/>
    </row>
    <row r="502" spans="6:10" ht="15" customHeight="1">
      <c r="F502" s="31"/>
      <c r="G502" s="31"/>
      <c r="H502" s="31"/>
      <c r="I502" s="31"/>
      <c r="J502" s="31"/>
    </row>
    <row r="503" spans="6:10" ht="15" customHeight="1">
      <c r="F503" s="31"/>
      <c r="G503" s="31"/>
      <c r="H503" s="31"/>
      <c r="I503" s="31"/>
      <c r="J503" s="31"/>
    </row>
    <row r="504" spans="6:10" ht="15" customHeight="1">
      <c r="F504" s="31"/>
      <c r="G504" s="31"/>
      <c r="H504" s="31"/>
      <c r="I504" s="31"/>
      <c r="J504" s="31"/>
    </row>
    <row r="505" spans="6:10" ht="15" customHeight="1">
      <c r="F505" s="31"/>
      <c r="G505" s="31"/>
      <c r="H505" s="31"/>
      <c r="I505" s="31"/>
      <c r="J505" s="31"/>
    </row>
    <row r="506" spans="6:10" ht="15" customHeight="1">
      <c r="F506" s="31"/>
      <c r="G506" s="31"/>
      <c r="H506" s="31"/>
      <c r="I506" s="31"/>
      <c r="J506" s="31"/>
    </row>
    <row r="507" spans="6:10" ht="15" customHeight="1">
      <c r="F507" s="31"/>
      <c r="G507" s="31"/>
      <c r="H507" s="31"/>
      <c r="I507" s="31"/>
      <c r="J507" s="31"/>
    </row>
    <row r="508" spans="6:10" ht="15" customHeight="1">
      <c r="F508" s="31"/>
      <c r="G508" s="31"/>
      <c r="H508" s="31"/>
      <c r="I508" s="31"/>
      <c r="J508" s="31"/>
    </row>
    <row r="509" spans="6:10" ht="15" customHeight="1">
      <c r="F509" s="31"/>
      <c r="G509" s="31"/>
      <c r="H509" s="31"/>
      <c r="I509" s="31"/>
      <c r="J509" s="31"/>
    </row>
    <row r="510" spans="6:10" ht="15" customHeight="1">
      <c r="F510" s="31"/>
      <c r="G510" s="31"/>
      <c r="H510" s="31"/>
      <c r="I510" s="31"/>
      <c r="J510" s="31"/>
    </row>
    <row r="511" spans="6:10" ht="15" customHeight="1">
      <c r="F511" s="31"/>
      <c r="G511" s="31"/>
      <c r="H511" s="31"/>
      <c r="I511" s="31"/>
      <c r="J511" s="31"/>
    </row>
    <row r="512" spans="6:10" ht="15" customHeight="1">
      <c r="F512" s="31"/>
      <c r="G512" s="31"/>
      <c r="H512" s="31"/>
      <c r="I512" s="31"/>
      <c r="J512" s="31"/>
    </row>
    <row r="513" spans="6:10" ht="15" customHeight="1">
      <c r="F513" s="31"/>
      <c r="G513" s="31"/>
      <c r="H513" s="31"/>
      <c r="I513" s="31"/>
      <c r="J513" s="31"/>
    </row>
    <row r="514" spans="6:10" ht="15" customHeight="1">
      <c r="F514" s="31"/>
      <c r="G514" s="31"/>
      <c r="H514" s="31"/>
      <c r="I514" s="31"/>
      <c r="J514" s="31"/>
    </row>
    <row r="515" spans="6:10" ht="15" customHeight="1">
      <c r="F515" s="31"/>
      <c r="G515" s="31"/>
      <c r="H515" s="31"/>
      <c r="I515" s="31"/>
      <c r="J515" s="31"/>
    </row>
    <row r="516" spans="6:10" ht="15" customHeight="1">
      <c r="F516" s="31"/>
      <c r="G516" s="31"/>
      <c r="H516" s="31"/>
      <c r="I516" s="31"/>
      <c r="J516" s="31"/>
    </row>
    <row r="517" spans="6:10" ht="15" customHeight="1">
      <c r="F517" s="31"/>
      <c r="G517" s="31"/>
      <c r="H517" s="31"/>
      <c r="I517" s="31"/>
      <c r="J517" s="31"/>
    </row>
    <row r="518" spans="6:10" ht="15" customHeight="1">
      <c r="F518" s="31"/>
      <c r="G518" s="31"/>
      <c r="H518" s="31"/>
      <c r="I518" s="31"/>
      <c r="J518" s="31"/>
    </row>
    <row r="519" spans="6:10" ht="15" customHeight="1">
      <c r="F519" s="31"/>
      <c r="G519" s="31"/>
      <c r="H519" s="31"/>
      <c r="I519" s="31"/>
      <c r="J519" s="31"/>
    </row>
    <row r="520" spans="6:10" ht="15" customHeight="1">
      <c r="F520" s="31"/>
      <c r="G520" s="31"/>
      <c r="H520" s="31"/>
      <c r="I520" s="31"/>
      <c r="J520" s="31"/>
    </row>
    <row r="521" spans="6:10" ht="15" customHeight="1">
      <c r="F521" s="31"/>
      <c r="G521" s="31"/>
      <c r="H521" s="31"/>
      <c r="I521" s="31"/>
      <c r="J521" s="31"/>
    </row>
    <row r="522" spans="6:10" ht="15" customHeight="1">
      <c r="F522" s="31"/>
      <c r="G522" s="31"/>
      <c r="H522" s="31"/>
      <c r="I522" s="31"/>
      <c r="J522" s="31"/>
    </row>
    <row r="523" spans="6:10" ht="15" customHeight="1">
      <c r="F523" s="31"/>
      <c r="G523" s="31"/>
      <c r="H523" s="31"/>
      <c r="I523" s="31"/>
      <c r="J523" s="31"/>
    </row>
    <row r="524" spans="6:10" ht="15" customHeight="1">
      <c r="F524" s="31"/>
      <c r="G524" s="31"/>
      <c r="H524" s="31"/>
      <c r="I524" s="31"/>
      <c r="J524" s="31"/>
    </row>
    <row r="525" spans="6:10" ht="15" customHeight="1">
      <c r="F525" s="31"/>
      <c r="G525" s="31"/>
      <c r="H525" s="31"/>
      <c r="I525" s="31"/>
      <c r="J525" s="31"/>
    </row>
    <row r="526" spans="6:10" ht="15" customHeight="1">
      <c r="F526" s="31"/>
      <c r="G526" s="31"/>
      <c r="H526" s="31"/>
      <c r="I526" s="31"/>
      <c r="J526" s="31"/>
    </row>
    <row r="527" spans="6:10" ht="15" customHeight="1">
      <c r="F527" s="31"/>
      <c r="G527" s="31"/>
      <c r="H527" s="31"/>
      <c r="I527" s="31"/>
      <c r="J527" s="31"/>
    </row>
    <row r="528" spans="6:10" ht="15" customHeight="1">
      <c r="F528" s="31"/>
      <c r="G528" s="31"/>
      <c r="H528" s="31"/>
      <c r="I528" s="31"/>
      <c r="J528" s="31"/>
    </row>
    <row r="529" spans="6:10" ht="15" customHeight="1">
      <c r="F529" s="31"/>
      <c r="G529" s="31"/>
      <c r="H529" s="31"/>
      <c r="I529" s="31"/>
      <c r="J529" s="31"/>
    </row>
    <row r="530" spans="6:10" ht="15" customHeight="1">
      <c r="F530" s="31"/>
      <c r="G530" s="31"/>
      <c r="H530" s="31"/>
      <c r="I530" s="31"/>
      <c r="J530" s="31"/>
    </row>
    <row r="531" spans="6:10" ht="15" customHeight="1">
      <c r="F531" s="31"/>
      <c r="G531" s="31"/>
      <c r="H531" s="31"/>
      <c r="I531" s="31"/>
      <c r="J531" s="31"/>
    </row>
    <row r="532" spans="6:10" ht="15" customHeight="1">
      <c r="F532" s="31"/>
      <c r="G532" s="31"/>
      <c r="H532" s="31"/>
      <c r="I532" s="31"/>
      <c r="J532" s="31"/>
    </row>
    <row r="533" spans="6:10" ht="15" customHeight="1">
      <c r="F533" s="31"/>
      <c r="G533" s="31"/>
      <c r="H533" s="31"/>
      <c r="I533" s="31"/>
      <c r="J533" s="31"/>
    </row>
    <row r="534" spans="6:10" ht="15" customHeight="1">
      <c r="F534" s="31"/>
      <c r="G534" s="31"/>
      <c r="H534" s="31"/>
      <c r="I534" s="31"/>
      <c r="J534" s="31"/>
    </row>
    <row r="535" spans="6:10" ht="15" customHeight="1">
      <c r="F535" s="31"/>
      <c r="G535" s="31"/>
      <c r="H535" s="31"/>
      <c r="I535" s="31"/>
      <c r="J535" s="31"/>
    </row>
    <row r="536" spans="6:10" ht="15" customHeight="1">
      <c r="F536" s="31"/>
      <c r="G536" s="31"/>
      <c r="H536" s="31"/>
      <c r="I536" s="31"/>
      <c r="J536" s="31"/>
    </row>
    <row r="537" spans="6:10" ht="15" customHeight="1">
      <c r="F537" s="31"/>
      <c r="G537" s="31"/>
      <c r="H537" s="31"/>
      <c r="I537" s="31"/>
      <c r="J537" s="31"/>
    </row>
    <row r="538" spans="6:10" ht="15" customHeight="1">
      <c r="F538" s="31"/>
      <c r="G538" s="31"/>
      <c r="H538" s="31"/>
      <c r="I538" s="31"/>
      <c r="J538" s="31"/>
    </row>
    <row r="539" spans="6:10" ht="15" customHeight="1">
      <c r="F539" s="31"/>
      <c r="G539" s="31"/>
      <c r="H539" s="31"/>
      <c r="I539" s="31"/>
      <c r="J539" s="31"/>
    </row>
    <row r="540" spans="6:10" ht="15" customHeight="1">
      <c r="F540" s="31"/>
      <c r="G540" s="31"/>
      <c r="H540" s="31"/>
      <c r="I540" s="31"/>
      <c r="J540" s="31"/>
    </row>
    <row r="541" spans="6:10" ht="15" customHeight="1">
      <c r="F541" s="31"/>
      <c r="G541" s="31"/>
      <c r="H541" s="31"/>
      <c r="I541" s="31"/>
      <c r="J541" s="31"/>
    </row>
    <row r="542" spans="6:10" ht="15" customHeight="1">
      <c r="F542" s="31"/>
      <c r="G542" s="31"/>
      <c r="H542" s="31"/>
      <c r="I542" s="31"/>
      <c r="J542" s="31"/>
    </row>
    <row r="543" spans="6:10" ht="15" customHeight="1">
      <c r="F543" s="31"/>
      <c r="G543" s="31"/>
      <c r="H543" s="31"/>
      <c r="I543" s="31"/>
      <c r="J543" s="31"/>
    </row>
    <row r="544" spans="6:10" ht="15" customHeight="1">
      <c r="F544" s="31"/>
      <c r="G544" s="31"/>
      <c r="H544" s="31"/>
      <c r="I544" s="31"/>
      <c r="J544" s="31"/>
    </row>
    <row r="545" spans="6:10" ht="15" customHeight="1">
      <c r="F545" s="31"/>
      <c r="G545" s="31"/>
      <c r="H545" s="31"/>
      <c r="I545" s="31"/>
      <c r="J545" s="31"/>
    </row>
    <row r="546" spans="6:10" ht="15" customHeight="1">
      <c r="F546" s="31"/>
      <c r="G546" s="31"/>
      <c r="H546" s="31"/>
      <c r="I546" s="31"/>
      <c r="J546" s="31"/>
    </row>
    <row r="547" spans="6:10" ht="15" customHeight="1">
      <c r="F547" s="31"/>
      <c r="G547" s="31"/>
      <c r="H547" s="31"/>
      <c r="I547" s="31"/>
      <c r="J547" s="31"/>
    </row>
    <row r="548" spans="6:10" ht="15" customHeight="1">
      <c r="F548" s="31"/>
      <c r="G548" s="31"/>
      <c r="H548" s="31"/>
      <c r="I548" s="31"/>
      <c r="J548" s="31"/>
    </row>
    <row r="549" spans="6:10" ht="15" customHeight="1">
      <c r="F549" s="31"/>
      <c r="G549" s="31"/>
      <c r="H549" s="31"/>
      <c r="I549" s="31"/>
      <c r="J549" s="31"/>
    </row>
    <row r="550" spans="6:10" ht="15" customHeight="1">
      <c r="F550" s="31"/>
      <c r="G550" s="31"/>
      <c r="H550" s="31"/>
      <c r="I550" s="31"/>
      <c r="J550" s="31"/>
    </row>
    <row r="551" spans="6:10" ht="15" customHeight="1">
      <c r="F551" s="31"/>
      <c r="G551" s="31"/>
      <c r="H551" s="31"/>
      <c r="I551" s="31"/>
      <c r="J551" s="31"/>
    </row>
    <row r="552" spans="6:10" ht="15" customHeight="1">
      <c r="F552" s="31"/>
      <c r="G552" s="31"/>
      <c r="H552" s="31"/>
      <c r="I552" s="31"/>
      <c r="J552" s="31"/>
    </row>
    <row r="553" spans="6:10" ht="15" customHeight="1">
      <c r="F553" s="31"/>
      <c r="G553" s="31"/>
      <c r="H553" s="31"/>
      <c r="I553" s="31"/>
      <c r="J553" s="31"/>
    </row>
    <row r="554" spans="6:10" ht="15" customHeight="1">
      <c r="F554" s="31"/>
      <c r="G554" s="31"/>
      <c r="H554" s="31"/>
      <c r="I554" s="31"/>
      <c r="J554" s="31"/>
    </row>
    <row r="555" spans="6:10" ht="15" customHeight="1">
      <c r="F555" s="31"/>
      <c r="G555" s="31"/>
      <c r="H555" s="31"/>
      <c r="I555" s="31"/>
      <c r="J555" s="31"/>
    </row>
    <row r="556" spans="6:10" ht="15" customHeight="1">
      <c r="F556" s="31"/>
      <c r="G556" s="31"/>
      <c r="H556" s="31"/>
      <c r="I556" s="31"/>
      <c r="J556" s="31"/>
    </row>
    <row r="557" spans="6:10" ht="15" customHeight="1">
      <c r="F557" s="31"/>
      <c r="G557" s="31"/>
      <c r="H557" s="31"/>
      <c r="I557" s="31"/>
      <c r="J557" s="31"/>
    </row>
    <row r="558" spans="6:10" ht="15" customHeight="1">
      <c r="F558" s="31"/>
      <c r="G558" s="31"/>
      <c r="H558" s="31"/>
      <c r="I558" s="31"/>
      <c r="J558" s="31"/>
    </row>
    <row r="559" spans="6:10" ht="15" customHeight="1">
      <c r="F559" s="31"/>
      <c r="G559" s="31"/>
      <c r="H559" s="31"/>
      <c r="I559" s="31"/>
      <c r="J559" s="31"/>
    </row>
    <row r="560" spans="6:10" ht="15" customHeight="1">
      <c r="F560" s="31"/>
      <c r="G560" s="31"/>
      <c r="H560" s="31"/>
      <c r="I560" s="31"/>
      <c r="J560" s="31"/>
    </row>
    <row r="561" spans="6:10" ht="15" customHeight="1">
      <c r="F561" s="31"/>
      <c r="G561" s="31"/>
      <c r="H561" s="31"/>
      <c r="I561" s="31"/>
      <c r="J561" s="31"/>
    </row>
    <row r="562" spans="6:10" ht="15" customHeight="1">
      <c r="F562" s="31"/>
      <c r="G562" s="31"/>
      <c r="H562" s="31"/>
      <c r="I562" s="31"/>
      <c r="J562" s="31"/>
    </row>
    <row r="563" spans="6:10" ht="15" customHeight="1">
      <c r="F563" s="31"/>
      <c r="G563" s="31"/>
      <c r="H563" s="31"/>
      <c r="I563" s="31"/>
      <c r="J563" s="31"/>
    </row>
    <row r="564" spans="6:10" ht="15" customHeight="1">
      <c r="F564" s="31"/>
      <c r="G564" s="31"/>
      <c r="H564" s="31"/>
      <c r="I564" s="31"/>
      <c r="J564" s="31"/>
    </row>
    <row r="565" spans="6:10" ht="15" customHeight="1">
      <c r="F565" s="31"/>
      <c r="G565" s="31"/>
      <c r="H565" s="31"/>
      <c r="I565" s="31"/>
      <c r="J565" s="31"/>
    </row>
    <row r="566" spans="6:10" ht="15" customHeight="1">
      <c r="F566" s="31"/>
      <c r="G566" s="31"/>
      <c r="H566" s="31"/>
      <c r="I566" s="31"/>
      <c r="J566" s="31"/>
    </row>
    <row r="567" spans="6:10" ht="15" customHeight="1">
      <c r="F567" s="31"/>
      <c r="G567" s="31"/>
      <c r="H567" s="31"/>
      <c r="I567" s="31"/>
      <c r="J567" s="31"/>
    </row>
    <row r="568" spans="6:10" ht="15" customHeight="1">
      <c r="F568" s="31"/>
      <c r="G568" s="31"/>
      <c r="H568" s="31"/>
      <c r="I568" s="31"/>
      <c r="J568" s="31"/>
    </row>
    <row r="569" spans="6:10" ht="15" customHeight="1">
      <c r="F569" s="31"/>
      <c r="G569" s="31"/>
      <c r="H569" s="31"/>
      <c r="I569" s="31"/>
      <c r="J569" s="31"/>
    </row>
    <row r="570" spans="6:10" ht="15" customHeight="1">
      <c r="F570" s="31"/>
      <c r="G570" s="31"/>
      <c r="H570" s="31"/>
      <c r="I570" s="31"/>
      <c r="J570" s="31"/>
    </row>
    <row r="571" spans="6:10" ht="15" customHeight="1">
      <c r="F571" s="31"/>
      <c r="G571" s="31"/>
      <c r="H571" s="31"/>
      <c r="I571" s="31"/>
      <c r="J571" s="31"/>
    </row>
    <row r="572" spans="6:10" ht="15" customHeight="1">
      <c r="F572" s="31"/>
      <c r="G572" s="31"/>
      <c r="H572" s="31"/>
      <c r="I572" s="31"/>
      <c r="J572" s="31"/>
    </row>
    <row r="573" spans="6:10" ht="15" customHeight="1">
      <c r="F573" s="31"/>
      <c r="G573" s="31"/>
      <c r="H573" s="31"/>
      <c r="I573" s="31"/>
      <c r="J573" s="31"/>
    </row>
    <row r="574" spans="6:10" ht="15" customHeight="1">
      <c r="F574" s="31"/>
      <c r="G574" s="31"/>
      <c r="H574" s="31"/>
      <c r="I574" s="31"/>
      <c r="J574" s="31"/>
    </row>
    <row r="575" spans="6:10" ht="15" customHeight="1">
      <c r="F575" s="31"/>
      <c r="G575" s="31"/>
      <c r="H575" s="31"/>
      <c r="I575" s="31"/>
      <c r="J575" s="31"/>
    </row>
    <row r="576" spans="6:10" ht="15" customHeight="1">
      <c r="F576" s="31"/>
      <c r="G576" s="31"/>
      <c r="H576" s="31"/>
      <c r="I576" s="31"/>
      <c r="J576" s="31"/>
    </row>
    <row r="577" spans="6:10" ht="15" customHeight="1">
      <c r="F577" s="31"/>
      <c r="G577" s="31"/>
      <c r="H577" s="31"/>
      <c r="I577" s="31"/>
      <c r="J577" s="31"/>
    </row>
    <row r="578" spans="6:10" ht="15" customHeight="1">
      <c r="F578" s="31"/>
      <c r="G578" s="31"/>
      <c r="H578" s="31"/>
      <c r="I578" s="31"/>
      <c r="J578" s="31"/>
    </row>
    <row r="579" spans="6:10" ht="15" customHeight="1">
      <c r="F579" s="31"/>
      <c r="G579" s="31"/>
      <c r="H579" s="31"/>
      <c r="I579" s="31"/>
      <c r="J579" s="31"/>
    </row>
    <row r="580" spans="6:10" ht="15" customHeight="1">
      <c r="F580" s="31"/>
      <c r="G580" s="31"/>
      <c r="H580" s="31"/>
      <c r="I580" s="31"/>
      <c r="J580" s="31"/>
    </row>
    <row r="581" spans="6:10" ht="15" customHeight="1">
      <c r="F581" s="31"/>
      <c r="G581" s="31"/>
      <c r="H581" s="31"/>
      <c r="I581" s="31"/>
      <c r="J581" s="31"/>
    </row>
    <row r="582" spans="6:10" ht="15" customHeight="1">
      <c r="F582" s="31"/>
      <c r="G582" s="31"/>
      <c r="H582" s="31"/>
      <c r="I582" s="31"/>
      <c r="J582" s="31"/>
    </row>
    <row r="583" spans="6:10" ht="15" customHeight="1">
      <c r="F583" s="31"/>
      <c r="G583" s="31"/>
      <c r="H583" s="31"/>
      <c r="I583" s="31"/>
      <c r="J583" s="31"/>
    </row>
    <row r="584" spans="6:10" ht="15" customHeight="1">
      <c r="F584" s="31"/>
      <c r="G584" s="31"/>
      <c r="H584" s="31"/>
      <c r="I584" s="31"/>
      <c r="J584" s="31"/>
    </row>
    <row r="585" spans="6:10" ht="15" customHeight="1">
      <c r="F585" s="31"/>
      <c r="G585" s="31"/>
      <c r="H585" s="31"/>
      <c r="I585" s="31"/>
      <c r="J585" s="31"/>
    </row>
    <row r="586" spans="6:10" ht="15" customHeight="1">
      <c r="F586" s="31"/>
      <c r="G586" s="31"/>
      <c r="H586" s="31"/>
      <c r="I586" s="31"/>
      <c r="J586" s="31"/>
    </row>
    <row r="587" spans="6:10" ht="15" customHeight="1">
      <c r="F587" s="31"/>
      <c r="G587" s="31"/>
      <c r="H587" s="31"/>
      <c r="I587" s="31"/>
      <c r="J587" s="31"/>
    </row>
    <row r="588" spans="6:10" ht="15" customHeight="1">
      <c r="F588" s="31"/>
      <c r="G588" s="31"/>
      <c r="H588" s="31"/>
      <c r="I588" s="31"/>
      <c r="J588" s="31"/>
    </row>
    <row r="589" spans="6:10" ht="15" customHeight="1">
      <c r="F589" s="31"/>
      <c r="G589" s="31"/>
      <c r="H589" s="31"/>
      <c r="I589" s="31"/>
      <c r="J589" s="31"/>
    </row>
    <row r="590" spans="6:10" ht="15" customHeight="1">
      <c r="F590" s="31"/>
      <c r="G590" s="31"/>
      <c r="H590" s="31"/>
      <c r="I590" s="31"/>
      <c r="J590" s="31"/>
    </row>
    <row r="591" spans="6:10" ht="15" customHeight="1">
      <c r="F591" s="31"/>
      <c r="G591" s="31"/>
      <c r="H591" s="31"/>
      <c r="I591" s="31"/>
      <c r="J591" s="31"/>
    </row>
    <row r="592" spans="6:10" ht="15" customHeight="1">
      <c r="F592" s="31"/>
      <c r="G592" s="31"/>
      <c r="H592" s="31"/>
      <c r="I592" s="31"/>
      <c r="J592" s="31"/>
    </row>
    <row r="593" spans="6:10" ht="15" customHeight="1">
      <c r="F593" s="31"/>
      <c r="G593" s="31"/>
      <c r="H593" s="31"/>
      <c r="I593" s="31"/>
      <c r="J593" s="31"/>
    </row>
    <row r="594" spans="6:10" ht="15" customHeight="1">
      <c r="F594" s="31"/>
      <c r="G594" s="31"/>
      <c r="H594" s="31"/>
      <c r="I594" s="31"/>
      <c r="J594" s="31"/>
    </row>
    <row r="595" spans="6:10" ht="15" customHeight="1">
      <c r="F595" s="31"/>
      <c r="G595" s="31"/>
      <c r="H595" s="31"/>
      <c r="I595" s="31"/>
      <c r="J595" s="31"/>
    </row>
    <row r="596" spans="6:10" ht="15" customHeight="1">
      <c r="F596" s="31"/>
      <c r="G596" s="31"/>
      <c r="H596" s="31"/>
      <c r="I596" s="31"/>
      <c r="J596" s="31"/>
    </row>
    <row r="597" spans="6:10" ht="15" customHeight="1">
      <c r="F597" s="31"/>
      <c r="G597" s="31"/>
      <c r="H597" s="31"/>
      <c r="I597" s="31"/>
      <c r="J597" s="31"/>
    </row>
    <row r="598" spans="6:10" ht="15" customHeight="1">
      <c r="F598" s="31"/>
      <c r="G598" s="31"/>
      <c r="H598" s="31"/>
      <c r="I598" s="31"/>
      <c r="J598" s="31"/>
    </row>
    <row r="599" spans="6:10" ht="15" customHeight="1">
      <c r="F599" s="31"/>
      <c r="G599" s="31"/>
      <c r="H599" s="31"/>
      <c r="I599" s="31"/>
      <c r="J599" s="31"/>
    </row>
    <row r="600" spans="6:10" ht="15" customHeight="1">
      <c r="F600" s="31"/>
      <c r="G600" s="31"/>
      <c r="H600" s="31"/>
      <c r="I600" s="31"/>
      <c r="J600" s="31"/>
    </row>
    <row r="601" spans="6:10" ht="15" customHeight="1">
      <c r="F601" s="31"/>
      <c r="G601" s="31"/>
      <c r="H601" s="31"/>
      <c r="I601" s="31"/>
      <c r="J601" s="31"/>
    </row>
    <row r="602" spans="6:10" ht="15" customHeight="1">
      <c r="F602" s="31"/>
      <c r="G602" s="31"/>
      <c r="H602" s="31"/>
      <c r="I602" s="31"/>
      <c r="J602" s="31"/>
    </row>
    <row r="603" spans="6:10" ht="15" customHeight="1">
      <c r="F603" s="31"/>
      <c r="G603" s="31"/>
      <c r="H603" s="31"/>
      <c r="I603" s="31"/>
      <c r="J603" s="31"/>
    </row>
    <row r="604" spans="6:10" ht="15" customHeight="1">
      <c r="F604" s="31"/>
      <c r="G604" s="31"/>
      <c r="H604" s="31"/>
      <c r="I604" s="31"/>
      <c r="J604" s="31"/>
    </row>
    <row r="605" spans="6:10" ht="15" customHeight="1">
      <c r="F605" s="31"/>
      <c r="G605" s="31"/>
      <c r="H605" s="31"/>
      <c r="I605" s="31"/>
      <c r="J605" s="31"/>
    </row>
    <row r="606" spans="6:10" ht="15" customHeight="1">
      <c r="F606" s="31"/>
      <c r="G606" s="31"/>
      <c r="H606" s="31"/>
      <c r="I606" s="31"/>
      <c r="J606" s="31"/>
    </row>
    <row r="607" spans="6:10" ht="15" customHeight="1">
      <c r="F607" s="31"/>
      <c r="G607" s="31"/>
      <c r="H607" s="31"/>
      <c r="I607" s="31"/>
      <c r="J607" s="31"/>
    </row>
    <row r="608" spans="6:10" ht="15" customHeight="1">
      <c r="F608" s="31"/>
      <c r="G608" s="31"/>
      <c r="H608" s="31"/>
      <c r="I608" s="31"/>
      <c r="J608" s="31"/>
    </row>
    <row r="609" spans="6:10" ht="15" customHeight="1">
      <c r="F609" s="31"/>
      <c r="G609" s="31"/>
      <c r="H609" s="31"/>
      <c r="I609" s="31"/>
      <c r="J609" s="31"/>
    </row>
    <row r="610" spans="6:10" ht="15" customHeight="1">
      <c r="F610" s="31"/>
      <c r="G610" s="31"/>
      <c r="H610" s="31"/>
      <c r="I610" s="31"/>
      <c r="J610" s="31"/>
    </row>
    <row r="611" spans="6:10" ht="15" customHeight="1">
      <c r="F611" s="31"/>
      <c r="G611" s="31"/>
      <c r="H611" s="31"/>
      <c r="I611" s="31"/>
      <c r="J611" s="31"/>
    </row>
    <row r="612" spans="6:10" ht="15" customHeight="1">
      <c r="F612" s="31"/>
      <c r="G612" s="31"/>
      <c r="H612" s="31"/>
      <c r="I612" s="31"/>
      <c r="J612" s="31"/>
    </row>
    <row r="613" spans="6:10" ht="15" customHeight="1">
      <c r="F613" s="31"/>
      <c r="G613" s="31"/>
      <c r="H613" s="31"/>
      <c r="I613" s="31"/>
      <c r="J613" s="31"/>
    </row>
    <row r="614" spans="6:10" ht="15" customHeight="1">
      <c r="F614" s="31"/>
      <c r="G614" s="31"/>
      <c r="H614" s="31"/>
      <c r="I614" s="31"/>
      <c r="J614" s="31"/>
    </row>
    <row r="615" spans="6:10" ht="15" customHeight="1">
      <c r="F615" s="31"/>
      <c r="G615" s="31"/>
      <c r="H615" s="31"/>
      <c r="I615" s="31"/>
      <c r="J615" s="31"/>
    </row>
    <row r="616" spans="6:10" ht="15" customHeight="1">
      <c r="F616" s="31"/>
      <c r="G616" s="31"/>
      <c r="H616" s="31"/>
      <c r="I616" s="31"/>
      <c r="J616" s="31"/>
    </row>
    <row r="617" spans="6:10" ht="15" customHeight="1">
      <c r="F617" s="31"/>
      <c r="G617" s="31"/>
      <c r="H617" s="31"/>
      <c r="I617" s="31"/>
      <c r="J617" s="31"/>
    </row>
    <row r="618" spans="6:10" ht="15" customHeight="1">
      <c r="F618" s="31"/>
      <c r="G618" s="31"/>
      <c r="H618" s="31"/>
      <c r="I618" s="31"/>
      <c r="J618" s="31"/>
    </row>
    <row r="619" spans="6:10" ht="15" customHeight="1">
      <c r="F619" s="31"/>
      <c r="G619" s="31"/>
      <c r="H619" s="31"/>
      <c r="I619" s="31"/>
      <c r="J619" s="31"/>
    </row>
    <row r="620" spans="6:10" ht="15" customHeight="1">
      <c r="F620" s="31"/>
      <c r="G620" s="31"/>
      <c r="H620" s="31"/>
      <c r="I620" s="31"/>
      <c r="J620" s="31"/>
    </row>
    <row r="621" spans="6:10" ht="15" customHeight="1">
      <c r="F621" s="31"/>
      <c r="G621" s="31"/>
      <c r="H621" s="31"/>
      <c r="I621" s="31"/>
      <c r="J621" s="31"/>
    </row>
    <row r="622" spans="6:10" ht="15" customHeight="1">
      <c r="F622" s="31"/>
      <c r="G622" s="31"/>
      <c r="H622" s="31"/>
      <c r="I622" s="31"/>
      <c r="J622" s="31"/>
    </row>
    <row r="623" spans="6:10" ht="15" customHeight="1">
      <c r="F623" s="31"/>
      <c r="G623" s="31"/>
      <c r="H623" s="31"/>
      <c r="I623" s="31"/>
      <c r="J623" s="31"/>
    </row>
    <row r="624" spans="6:10" ht="15" customHeight="1">
      <c r="F624" s="31"/>
      <c r="G624" s="31"/>
      <c r="H624" s="31"/>
      <c r="I624" s="31"/>
      <c r="J624" s="31"/>
    </row>
    <row r="625" spans="6:10" ht="15" customHeight="1">
      <c r="F625" s="31"/>
      <c r="G625" s="31"/>
      <c r="H625" s="31"/>
      <c r="I625" s="31"/>
      <c r="J625" s="31"/>
    </row>
    <row r="626" spans="6:10" ht="15" customHeight="1">
      <c r="F626" s="31"/>
      <c r="G626" s="31"/>
      <c r="H626" s="31"/>
      <c r="I626" s="31"/>
      <c r="J626" s="31"/>
    </row>
    <row r="627" spans="6:10" ht="15" customHeight="1">
      <c r="F627" s="31"/>
      <c r="G627" s="31"/>
      <c r="H627" s="31"/>
      <c r="I627" s="31"/>
      <c r="J627" s="31"/>
    </row>
    <row r="628" spans="6:10" ht="15" customHeight="1">
      <c r="F628" s="31"/>
      <c r="G628" s="31"/>
      <c r="H628" s="31"/>
      <c r="I628" s="31"/>
      <c r="J628" s="31"/>
    </row>
    <row r="629" spans="6:10" ht="15" customHeight="1">
      <c r="F629" s="31"/>
      <c r="G629" s="31"/>
      <c r="H629" s="31"/>
      <c r="I629" s="31"/>
      <c r="J629" s="31"/>
    </row>
    <row r="630" spans="6:10" ht="15" customHeight="1">
      <c r="F630" s="31"/>
      <c r="G630" s="31"/>
      <c r="H630" s="31"/>
      <c r="I630" s="31"/>
      <c r="J630" s="31"/>
    </row>
    <row r="631" spans="6:10" ht="15" customHeight="1">
      <c r="F631" s="31"/>
      <c r="G631" s="31"/>
      <c r="H631" s="31"/>
      <c r="I631" s="31"/>
      <c r="J631" s="31"/>
    </row>
    <row r="632" spans="6:10" ht="15" customHeight="1">
      <c r="F632" s="31"/>
      <c r="G632" s="31"/>
      <c r="H632" s="31"/>
      <c r="I632" s="31"/>
      <c r="J632" s="31"/>
    </row>
    <row r="633" spans="6:10" ht="15" customHeight="1">
      <c r="F633" s="31"/>
      <c r="G633" s="31"/>
      <c r="H633" s="31"/>
      <c r="I633" s="31"/>
      <c r="J633" s="31"/>
    </row>
    <row r="634" spans="6:10" ht="15" customHeight="1">
      <c r="F634" s="31"/>
      <c r="G634" s="31"/>
      <c r="H634" s="31"/>
      <c r="I634" s="31"/>
      <c r="J634" s="31"/>
    </row>
    <row r="635" spans="6:10" ht="15" customHeight="1">
      <c r="F635" s="31"/>
      <c r="G635" s="31"/>
      <c r="H635" s="31"/>
      <c r="I635" s="31"/>
      <c r="J635" s="31"/>
    </row>
    <row r="636" spans="6:10" ht="15" customHeight="1">
      <c r="F636" s="31"/>
      <c r="G636" s="31"/>
      <c r="H636" s="31"/>
      <c r="I636" s="31"/>
      <c r="J636" s="31"/>
    </row>
    <row r="637" spans="6:10" ht="15" customHeight="1">
      <c r="F637" s="31"/>
      <c r="G637" s="31"/>
      <c r="H637" s="31"/>
      <c r="I637" s="31"/>
      <c r="J637" s="31"/>
    </row>
    <row r="638" spans="6:10" ht="15" customHeight="1">
      <c r="F638" s="31"/>
      <c r="G638" s="31"/>
      <c r="H638" s="31"/>
      <c r="I638" s="31"/>
      <c r="J638" s="31"/>
    </row>
    <row r="639" spans="6:10" ht="15" customHeight="1">
      <c r="F639" s="31"/>
      <c r="G639" s="31"/>
      <c r="H639" s="31"/>
      <c r="I639" s="31"/>
      <c r="J639" s="31"/>
    </row>
    <row r="640" spans="6:10" ht="15" customHeight="1">
      <c r="F640" s="31"/>
      <c r="G640" s="31"/>
      <c r="H640" s="31"/>
      <c r="I640" s="31"/>
      <c r="J640" s="31"/>
    </row>
    <row r="641" spans="6:10" ht="15" customHeight="1">
      <c r="F641" s="31"/>
      <c r="G641" s="31"/>
      <c r="H641" s="31"/>
      <c r="I641" s="31"/>
      <c r="J641" s="31"/>
    </row>
    <row r="642" spans="6:10" ht="15" customHeight="1">
      <c r="F642" s="31"/>
      <c r="G642" s="31"/>
      <c r="H642" s="31"/>
      <c r="I642" s="31"/>
      <c r="J642" s="31"/>
    </row>
    <row r="643" spans="6:10" ht="15" customHeight="1">
      <c r="F643" s="31"/>
      <c r="G643" s="31"/>
      <c r="H643" s="31"/>
      <c r="I643" s="31"/>
      <c r="J643" s="31"/>
    </row>
    <row r="644" spans="6:10" ht="15" customHeight="1">
      <c r="F644" s="31"/>
      <c r="G644" s="31"/>
      <c r="H644" s="31"/>
      <c r="I644" s="31"/>
      <c r="J644" s="31"/>
    </row>
    <row r="645" spans="6:10" ht="15" customHeight="1">
      <c r="F645" s="31"/>
      <c r="G645" s="31"/>
      <c r="H645" s="31"/>
      <c r="I645" s="31"/>
      <c r="J645" s="31"/>
    </row>
    <row r="646" spans="6:10" ht="15" customHeight="1">
      <c r="F646" s="31"/>
      <c r="G646" s="31"/>
      <c r="H646" s="31"/>
      <c r="I646" s="31"/>
      <c r="J646" s="31"/>
    </row>
    <row r="647" spans="6:10" ht="15" customHeight="1">
      <c r="F647" s="31"/>
      <c r="G647" s="31"/>
      <c r="H647" s="31"/>
      <c r="I647" s="31"/>
      <c r="J647" s="31"/>
    </row>
    <row r="648" spans="6:10" ht="15" customHeight="1">
      <c r="F648" s="31"/>
      <c r="G648" s="31"/>
      <c r="H648" s="31"/>
      <c r="I648" s="31"/>
      <c r="J648" s="31"/>
    </row>
    <row r="649" spans="6:10" ht="15" customHeight="1">
      <c r="F649" s="31"/>
      <c r="G649" s="31"/>
      <c r="H649" s="31"/>
      <c r="I649" s="31"/>
      <c r="J649" s="31"/>
    </row>
    <row r="650" spans="6:10" ht="15" customHeight="1">
      <c r="F650" s="31"/>
      <c r="G650" s="31"/>
      <c r="H650" s="31"/>
      <c r="I650" s="31"/>
      <c r="J650" s="31"/>
    </row>
    <row r="651" spans="6:10" ht="15" customHeight="1">
      <c r="F651" s="31"/>
      <c r="G651" s="31"/>
      <c r="H651" s="31"/>
      <c r="I651" s="31"/>
      <c r="J651" s="31"/>
    </row>
    <row r="652" spans="6:10" ht="15" customHeight="1">
      <c r="F652" s="31"/>
      <c r="G652" s="31"/>
      <c r="H652" s="31"/>
      <c r="I652" s="31"/>
      <c r="J652" s="31"/>
    </row>
    <row r="653" spans="6:10" ht="15" customHeight="1">
      <c r="F653" s="31"/>
      <c r="G653" s="31"/>
      <c r="H653" s="31"/>
      <c r="I653" s="31"/>
      <c r="J653" s="31"/>
    </row>
    <row r="654" spans="6:10" ht="15" customHeight="1">
      <c r="F654" s="31"/>
      <c r="G654" s="31"/>
      <c r="H654" s="31"/>
      <c r="I654" s="31"/>
      <c r="J654" s="31"/>
    </row>
    <row r="655" spans="6:10" ht="15" customHeight="1">
      <c r="F655" s="31"/>
      <c r="G655" s="31"/>
      <c r="H655" s="31"/>
      <c r="I655" s="31"/>
      <c r="J655" s="31"/>
    </row>
    <row r="656" spans="6:10" ht="15" customHeight="1">
      <c r="F656" s="31"/>
      <c r="G656" s="31"/>
      <c r="H656" s="31"/>
      <c r="I656" s="31"/>
      <c r="J656" s="31"/>
    </row>
    <row r="657" spans="6:10" ht="15" customHeight="1">
      <c r="F657" s="31"/>
      <c r="G657" s="31"/>
      <c r="H657" s="31"/>
      <c r="I657" s="31"/>
      <c r="J657" s="31"/>
    </row>
    <row r="658" spans="6:10" ht="15" customHeight="1">
      <c r="F658" s="31"/>
      <c r="G658" s="31"/>
      <c r="H658" s="31"/>
      <c r="I658" s="31"/>
      <c r="J658" s="31"/>
    </row>
    <row r="659" spans="6:10" ht="15" customHeight="1">
      <c r="F659" s="31"/>
      <c r="G659" s="31"/>
      <c r="H659" s="31"/>
      <c r="I659" s="31"/>
      <c r="J659" s="31"/>
    </row>
    <row r="660" spans="6:10" ht="15" customHeight="1">
      <c r="F660" s="31"/>
      <c r="G660" s="31"/>
      <c r="H660" s="31"/>
      <c r="I660" s="31"/>
      <c r="J660" s="31"/>
    </row>
    <row r="661" spans="6:10" ht="15" customHeight="1">
      <c r="F661" s="31"/>
      <c r="G661" s="31"/>
      <c r="H661" s="31"/>
      <c r="I661" s="31"/>
      <c r="J661" s="31"/>
    </row>
    <row r="662" spans="6:10" ht="15" customHeight="1">
      <c r="F662" s="31"/>
      <c r="G662" s="31"/>
      <c r="H662" s="31"/>
      <c r="I662" s="31"/>
      <c r="J662" s="31"/>
    </row>
    <row r="663" spans="6:10" ht="15" customHeight="1">
      <c r="F663" s="31"/>
      <c r="G663" s="31"/>
      <c r="H663" s="31"/>
      <c r="I663" s="31"/>
      <c r="J663" s="31"/>
    </row>
    <row r="664" spans="6:10" ht="15" customHeight="1">
      <c r="F664" s="31"/>
      <c r="G664" s="31"/>
      <c r="H664" s="31"/>
      <c r="I664" s="31"/>
      <c r="J664" s="31"/>
    </row>
    <row r="665" spans="6:10" ht="15" customHeight="1">
      <c r="F665" s="31"/>
      <c r="G665" s="31"/>
      <c r="H665" s="31"/>
      <c r="I665" s="31"/>
      <c r="J665" s="31"/>
    </row>
    <row r="666" spans="6:10" ht="15" customHeight="1">
      <c r="F666" s="31"/>
      <c r="G666" s="31"/>
      <c r="H666" s="31"/>
      <c r="I666" s="31"/>
      <c r="J666" s="31"/>
    </row>
    <row r="667" spans="6:10" ht="15" customHeight="1">
      <c r="F667" s="31"/>
      <c r="G667" s="31"/>
      <c r="H667" s="31"/>
      <c r="I667" s="31"/>
      <c r="J667" s="31"/>
    </row>
    <row r="668" spans="6:10" ht="15" customHeight="1">
      <c r="F668" s="31"/>
      <c r="G668" s="31"/>
      <c r="H668" s="31"/>
      <c r="I668" s="31"/>
      <c r="J668" s="31"/>
    </row>
    <row r="669" spans="6:10" ht="15" customHeight="1">
      <c r="F669" s="31"/>
      <c r="G669" s="31"/>
      <c r="H669" s="31"/>
      <c r="I669" s="31"/>
      <c r="J669" s="31"/>
    </row>
    <row r="670" spans="6:10" ht="15" customHeight="1">
      <c r="F670" s="31"/>
      <c r="G670" s="31"/>
      <c r="H670" s="31"/>
      <c r="I670" s="31"/>
      <c r="J670" s="31"/>
    </row>
    <row r="671" spans="6:10" ht="15" customHeight="1">
      <c r="F671" s="31"/>
      <c r="G671" s="31"/>
      <c r="H671" s="31"/>
      <c r="I671" s="31"/>
      <c r="J671" s="31"/>
    </row>
    <row r="672" spans="6:10" ht="15" customHeight="1">
      <c r="F672" s="31"/>
      <c r="G672" s="31"/>
      <c r="H672" s="31"/>
      <c r="I672" s="31"/>
      <c r="J672" s="31"/>
    </row>
    <row r="673" spans="6:10" ht="15" customHeight="1">
      <c r="F673" s="31"/>
      <c r="G673" s="31"/>
      <c r="H673" s="31"/>
      <c r="I673" s="31"/>
      <c r="J673" s="31"/>
    </row>
    <row r="674" spans="6:10" ht="15" customHeight="1">
      <c r="F674" s="31"/>
      <c r="G674" s="31"/>
      <c r="H674" s="31"/>
      <c r="I674" s="31"/>
      <c r="J674" s="31"/>
    </row>
    <row r="675" spans="6:10" ht="15" customHeight="1">
      <c r="F675" s="31"/>
      <c r="G675" s="31"/>
      <c r="H675" s="31"/>
      <c r="I675" s="31"/>
      <c r="J675" s="31"/>
    </row>
    <row r="676" spans="6:10" ht="15" customHeight="1">
      <c r="F676" s="31"/>
      <c r="G676" s="31"/>
      <c r="H676" s="31"/>
      <c r="I676" s="31"/>
      <c r="J676" s="31"/>
    </row>
  </sheetData>
  <sortState ref="A8:K170">
    <sortCondition ref="J8:J170"/>
  </sortState>
  <printOptions gridLinesSet="0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6"/>
  <sheetViews>
    <sheetView showGridLines="0" tabSelected="1" workbookViewId="0">
      <selection activeCell="L34" sqref="L34"/>
    </sheetView>
  </sheetViews>
  <sheetFormatPr baseColWidth="10" defaultColWidth="15.6640625" defaultRowHeight="15" customHeight="1"/>
  <cols>
    <col min="1" max="1" width="5.6640625" style="12" customWidth="1"/>
    <col min="2" max="2" width="22.6640625" style="11" customWidth="1"/>
    <col min="3" max="4" width="10.6640625" style="6" customWidth="1"/>
    <col min="5" max="5" width="10.6640625" style="22" customWidth="1"/>
    <col min="6" max="9" width="9.5546875" style="28" customWidth="1"/>
    <col min="10" max="10" width="9.5546875" style="36" customWidth="1"/>
    <col min="11" max="47" width="10.6640625" style="11" customWidth="1"/>
    <col min="48" max="16384" width="15.6640625" style="11"/>
  </cols>
  <sheetData>
    <row r="1" spans="1:11" s="2" customFormat="1" ht="15" customHeight="1">
      <c r="A1" s="1" t="s">
        <v>164</v>
      </c>
      <c r="C1" s="6"/>
      <c r="D1" s="6"/>
      <c r="E1" s="22"/>
      <c r="F1" s="26"/>
      <c r="G1" s="26"/>
      <c r="H1" s="26"/>
      <c r="I1" s="26"/>
      <c r="J1" s="32"/>
    </row>
    <row r="2" spans="1:11" s="2" customFormat="1" ht="15" customHeight="1">
      <c r="A2" s="5"/>
      <c r="C2" s="6"/>
      <c r="D2" s="6"/>
      <c r="E2" s="22"/>
      <c r="F2" s="26"/>
      <c r="G2" s="26"/>
      <c r="H2" s="26"/>
      <c r="I2" s="26"/>
      <c r="J2" s="32"/>
    </row>
    <row r="3" spans="1:11" s="7" customFormat="1" ht="15" customHeight="1">
      <c r="A3" s="3"/>
      <c r="B3" s="3"/>
      <c r="C3" s="15" t="s">
        <v>165</v>
      </c>
      <c r="D3" s="16" t="s">
        <v>167</v>
      </c>
      <c r="E3" s="23" t="s">
        <v>168</v>
      </c>
      <c r="F3" s="29" t="s">
        <v>168</v>
      </c>
      <c r="G3" s="29" t="s">
        <v>172</v>
      </c>
      <c r="H3" s="29" t="s">
        <v>174</v>
      </c>
      <c r="I3" s="29" t="s">
        <v>176</v>
      </c>
      <c r="J3" s="33" t="s">
        <v>176</v>
      </c>
    </row>
    <row r="4" spans="1:11" s="7" customFormat="1" ht="15" customHeight="1">
      <c r="A4" s="3"/>
      <c r="B4" s="3"/>
      <c r="C4" s="17" t="s">
        <v>166</v>
      </c>
      <c r="D4" s="18" t="s">
        <v>169</v>
      </c>
      <c r="E4" s="24" t="s">
        <v>169</v>
      </c>
      <c r="F4" s="29" t="s">
        <v>169</v>
      </c>
      <c r="G4" s="29" t="s">
        <v>173</v>
      </c>
      <c r="H4" s="29" t="s">
        <v>173</v>
      </c>
      <c r="I4" s="29" t="s">
        <v>173</v>
      </c>
      <c r="J4" s="33" t="s">
        <v>175</v>
      </c>
    </row>
    <row r="5" spans="1:11" s="8" customFormat="1" ht="15" customHeight="1">
      <c r="C5" s="19">
        <v>2013</v>
      </c>
      <c r="D5" s="20">
        <v>2013</v>
      </c>
      <c r="E5" s="21">
        <v>2013</v>
      </c>
      <c r="F5" s="30">
        <v>2013</v>
      </c>
      <c r="G5" s="30">
        <v>2013</v>
      </c>
      <c r="H5" s="30"/>
      <c r="I5" s="30">
        <v>2013</v>
      </c>
      <c r="J5" s="34">
        <v>2013</v>
      </c>
    </row>
    <row r="6" spans="1:11" s="2" customFormat="1" ht="15" customHeight="1">
      <c r="A6" s="9"/>
      <c r="B6" s="4" t="s">
        <v>0</v>
      </c>
      <c r="C6" s="4">
        <v>297622</v>
      </c>
      <c r="D6" s="4">
        <v>7512</v>
      </c>
      <c r="E6" s="25">
        <v>2.5</v>
      </c>
      <c r="F6" s="26"/>
      <c r="G6" s="26"/>
      <c r="H6" s="26"/>
      <c r="I6" s="26"/>
      <c r="J6" s="32"/>
    </row>
    <row r="7" spans="1:11" s="2" customFormat="1" ht="15" customHeight="1">
      <c r="A7" s="9"/>
      <c r="B7" s="4"/>
      <c r="C7" s="6"/>
      <c r="D7" s="6"/>
      <c r="E7" s="22"/>
      <c r="F7" s="26"/>
      <c r="G7" s="26"/>
      <c r="H7" s="26"/>
      <c r="I7" s="26"/>
      <c r="J7" s="32"/>
    </row>
    <row r="8" spans="1:11" s="2" customFormat="1" ht="15" customHeight="1">
      <c r="A8" s="5">
        <v>2172</v>
      </c>
      <c r="B8" s="10" t="s">
        <v>2</v>
      </c>
      <c r="C8" s="6">
        <v>71</v>
      </c>
      <c r="D8" s="6">
        <v>0</v>
      </c>
      <c r="E8" s="22">
        <v>0</v>
      </c>
      <c r="F8" s="27">
        <f t="shared" ref="F8:F15" si="0">D8/C8*100</f>
        <v>0</v>
      </c>
      <c r="G8" s="27">
        <f t="shared" ref="G8:G39" si="1">F8/$F$172*100</f>
        <v>0</v>
      </c>
      <c r="H8" s="27">
        <v>0</v>
      </c>
      <c r="I8" s="27">
        <f t="shared" ref="I8:I15" si="2">H8/$H$172*100</f>
        <v>0</v>
      </c>
      <c r="J8" s="35">
        <v>64.623044489351955</v>
      </c>
      <c r="K8" s="58"/>
    </row>
    <row r="9" spans="1:11" ht="15" customHeight="1">
      <c r="A9" s="5">
        <v>2216</v>
      </c>
      <c r="B9" s="10" t="s">
        <v>18</v>
      </c>
      <c r="C9" s="6">
        <v>148</v>
      </c>
      <c r="D9" s="6">
        <v>0</v>
      </c>
      <c r="E9" s="22">
        <v>0</v>
      </c>
      <c r="F9" s="27">
        <f t="shared" si="0"/>
        <v>0</v>
      </c>
      <c r="G9" s="27">
        <f t="shared" si="1"/>
        <v>0</v>
      </c>
      <c r="H9" s="27">
        <v>0</v>
      </c>
      <c r="I9" s="27">
        <f t="shared" si="2"/>
        <v>0</v>
      </c>
      <c r="J9" s="35">
        <v>64.713229408242938</v>
      </c>
      <c r="K9" s="58"/>
    </row>
    <row r="10" spans="1:11" ht="15" customHeight="1">
      <c r="A10" s="5">
        <v>2033</v>
      </c>
      <c r="B10" s="10" t="s">
        <v>148</v>
      </c>
      <c r="C10" s="6">
        <v>142</v>
      </c>
      <c r="D10" s="6">
        <v>0</v>
      </c>
      <c r="E10" s="22">
        <v>0</v>
      </c>
      <c r="F10" s="27">
        <f t="shared" si="0"/>
        <v>0</v>
      </c>
      <c r="G10" s="27">
        <f t="shared" si="1"/>
        <v>0</v>
      </c>
      <c r="H10" s="27">
        <v>0</v>
      </c>
      <c r="I10" s="27">
        <f t="shared" si="2"/>
        <v>0</v>
      </c>
      <c r="J10" s="35">
        <v>76.41398580046932</v>
      </c>
      <c r="K10" s="58"/>
    </row>
    <row r="11" spans="1:11" ht="15" customHeight="1">
      <c r="A11" s="5">
        <v>2040</v>
      </c>
      <c r="B11" s="10" t="s">
        <v>108</v>
      </c>
      <c r="C11" s="6">
        <v>229</v>
      </c>
      <c r="D11" s="6">
        <v>0</v>
      </c>
      <c r="E11" s="22">
        <v>0</v>
      </c>
      <c r="F11" s="27">
        <f t="shared" si="0"/>
        <v>0</v>
      </c>
      <c r="G11" s="27">
        <f t="shared" si="1"/>
        <v>0</v>
      </c>
      <c r="H11" s="27">
        <v>0</v>
      </c>
      <c r="I11" s="27">
        <f t="shared" si="2"/>
        <v>0</v>
      </c>
      <c r="J11" s="35">
        <v>78.751582457426522</v>
      </c>
      <c r="K11" s="58"/>
    </row>
    <row r="12" spans="1:11" ht="15" customHeight="1">
      <c r="A12" s="5">
        <v>2230</v>
      </c>
      <c r="B12" s="10" t="s">
        <v>24</v>
      </c>
      <c r="C12" s="6">
        <v>87</v>
      </c>
      <c r="D12" s="6">
        <v>0</v>
      </c>
      <c r="E12" s="22">
        <v>0</v>
      </c>
      <c r="F12" s="27">
        <f t="shared" si="0"/>
        <v>0</v>
      </c>
      <c r="G12" s="27">
        <f t="shared" si="1"/>
        <v>0</v>
      </c>
      <c r="H12" s="27">
        <v>0</v>
      </c>
      <c r="I12" s="27">
        <f t="shared" si="2"/>
        <v>0</v>
      </c>
      <c r="J12" s="35">
        <v>79.017372207664181</v>
      </c>
      <c r="K12" s="58"/>
    </row>
    <row r="13" spans="1:11" ht="15" customHeight="1">
      <c r="A13" s="5">
        <v>2072</v>
      </c>
      <c r="B13" s="10" t="s">
        <v>151</v>
      </c>
      <c r="C13" s="6">
        <v>320</v>
      </c>
      <c r="D13" s="6">
        <v>0</v>
      </c>
      <c r="E13" s="22">
        <v>0</v>
      </c>
      <c r="F13" s="27">
        <f t="shared" si="0"/>
        <v>0</v>
      </c>
      <c r="G13" s="27">
        <f t="shared" si="1"/>
        <v>0</v>
      </c>
      <c r="H13" s="27">
        <v>0</v>
      </c>
      <c r="I13" s="27">
        <f t="shared" si="2"/>
        <v>0</v>
      </c>
      <c r="J13" s="35">
        <v>79.906978673869602</v>
      </c>
      <c r="K13" s="58"/>
    </row>
    <row r="14" spans="1:11" ht="15" customHeight="1">
      <c r="A14" s="5">
        <v>2179</v>
      </c>
      <c r="B14" s="10" t="s">
        <v>6</v>
      </c>
      <c r="C14" s="6">
        <v>132</v>
      </c>
      <c r="D14" s="6">
        <v>0</v>
      </c>
      <c r="E14" s="22">
        <v>0</v>
      </c>
      <c r="F14" s="27">
        <f t="shared" si="0"/>
        <v>0</v>
      </c>
      <c r="G14" s="27">
        <f t="shared" si="1"/>
        <v>0</v>
      </c>
      <c r="H14" s="27">
        <v>0</v>
      </c>
      <c r="I14" s="27">
        <f t="shared" si="2"/>
        <v>0</v>
      </c>
      <c r="J14" s="35">
        <v>84.174209637134794</v>
      </c>
      <c r="K14" s="58"/>
    </row>
    <row r="15" spans="1:11" ht="15" customHeight="1">
      <c r="A15" s="5">
        <v>2043</v>
      </c>
      <c r="B15" s="10" t="s">
        <v>109</v>
      </c>
      <c r="C15" s="6">
        <v>255</v>
      </c>
      <c r="D15" s="6">
        <v>0</v>
      </c>
      <c r="E15" s="22">
        <v>0</v>
      </c>
      <c r="F15" s="27">
        <f t="shared" si="0"/>
        <v>0</v>
      </c>
      <c r="G15" s="27">
        <f t="shared" si="1"/>
        <v>0</v>
      </c>
      <c r="H15" s="27">
        <v>0</v>
      </c>
      <c r="I15" s="27">
        <f t="shared" si="2"/>
        <v>0</v>
      </c>
      <c r="J15" s="35">
        <v>88.34618092907759</v>
      </c>
      <c r="K15" s="58"/>
    </row>
    <row r="16" spans="1:11" ht="15" customHeight="1">
      <c r="A16" s="5">
        <v>2004</v>
      </c>
      <c r="B16" s="10" t="s">
        <v>142</v>
      </c>
      <c r="C16" s="6">
        <v>406</v>
      </c>
      <c r="D16" s="6">
        <v>0</v>
      </c>
      <c r="E16" s="22">
        <v>0</v>
      </c>
      <c r="F16" s="27">
        <f>D16/C16</f>
        <v>0</v>
      </c>
      <c r="G16" s="27">
        <f t="shared" si="1"/>
        <v>0</v>
      </c>
      <c r="H16" s="27">
        <v>0</v>
      </c>
      <c r="I16" s="27">
        <f>H16/$H$172</f>
        <v>0</v>
      </c>
      <c r="J16" s="35">
        <v>90.211921386451394</v>
      </c>
      <c r="K16" s="58"/>
    </row>
    <row r="17" spans="1:11" ht="15" customHeight="1">
      <c r="A17" s="5">
        <v>2185</v>
      </c>
      <c r="B17" s="10" t="s">
        <v>9</v>
      </c>
      <c r="C17" s="6">
        <v>390</v>
      </c>
      <c r="D17" s="6">
        <v>0</v>
      </c>
      <c r="E17" s="22">
        <v>0</v>
      </c>
      <c r="F17" s="27">
        <f t="shared" ref="F17:F48" si="3">D17/C17*100</f>
        <v>0</v>
      </c>
      <c r="G17" s="27">
        <f t="shared" si="1"/>
        <v>0</v>
      </c>
      <c r="H17" s="27">
        <v>0</v>
      </c>
      <c r="I17" s="27">
        <f t="shared" ref="I17:I48" si="4">H17/$H$172*100</f>
        <v>0</v>
      </c>
      <c r="J17" s="35">
        <v>90.365308077031443</v>
      </c>
      <c r="K17" s="58"/>
    </row>
    <row r="18" spans="1:11" ht="15" customHeight="1">
      <c r="A18" s="5">
        <v>2066</v>
      </c>
      <c r="B18" s="10" t="s">
        <v>119</v>
      </c>
      <c r="C18" s="6">
        <v>262</v>
      </c>
      <c r="D18" s="6">
        <v>0</v>
      </c>
      <c r="E18" s="22">
        <v>0</v>
      </c>
      <c r="F18" s="27">
        <f t="shared" si="3"/>
        <v>0</v>
      </c>
      <c r="G18" s="27">
        <f t="shared" si="1"/>
        <v>0</v>
      </c>
      <c r="H18" s="27">
        <v>0</v>
      </c>
      <c r="I18" s="27">
        <f t="shared" si="4"/>
        <v>0</v>
      </c>
      <c r="J18" s="35">
        <v>92.93589571295206</v>
      </c>
      <c r="K18" s="58"/>
    </row>
    <row r="19" spans="1:11" ht="15" customHeight="1">
      <c r="A19" s="5">
        <v>2276</v>
      </c>
      <c r="B19" s="10" t="s">
        <v>140</v>
      </c>
      <c r="C19" s="6">
        <v>1079</v>
      </c>
      <c r="D19" s="6">
        <v>0</v>
      </c>
      <c r="E19" s="22">
        <v>0</v>
      </c>
      <c r="F19" s="27">
        <f t="shared" si="3"/>
        <v>0</v>
      </c>
      <c r="G19" s="27">
        <f t="shared" si="1"/>
        <v>0</v>
      </c>
      <c r="H19" s="27">
        <v>0</v>
      </c>
      <c r="I19" s="27">
        <f t="shared" si="4"/>
        <v>0</v>
      </c>
      <c r="J19" s="35">
        <v>94.763417077314955</v>
      </c>
      <c r="K19" s="58"/>
    </row>
    <row r="20" spans="1:11" ht="15" customHeight="1">
      <c r="A20" s="5">
        <v>2061</v>
      </c>
      <c r="B20" s="10" t="s">
        <v>86</v>
      </c>
      <c r="C20" s="6">
        <v>273</v>
      </c>
      <c r="D20" s="6">
        <v>0</v>
      </c>
      <c r="E20" s="22">
        <v>0</v>
      </c>
      <c r="F20" s="27">
        <f t="shared" si="3"/>
        <v>0</v>
      </c>
      <c r="G20" s="27">
        <f t="shared" si="1"/>
        <v>0</v>
      </c>
      <c r="H20" s="27">
        <v>0</v>
      </c>
      <c r="I20" s="27">
        <f t="shared" si="4"/>
        <v>0</v>
      </c>
      <c r="J20" s="35">
        <v>94.791110722216786</v>
      </c>
      <c r="K20" s="58"/>
    </row>
    <row r="21" spans="1:11" ht="15" customHeight="1">
      <c r="A21" s="5">
        <v>2261</v>
      </c>
      <c r="B21" s="10" t="s">
        <v>72</v>
      </c>
      <c r="C21" s="6">
        <v>176</v>
      </c>
      <c r="D21" s="6">
        <v>0</v>
      </c>
      <c r="E21" s="22">
        <v>0</v>
      </c>
      <c r="F21" s="27">
        <f t="shared" si="3"/>
        <v>0</v>
      </c>
      <c r="G21" s="27">
        <f t="shared" si="1"/>
        <v>0</v>
      </c>
      <c r="H21" s="27">
        <v>0</v>
      </c>
      <c r="I21" s="27">
        <f t="shared" si="4"/>
        <v>0</v>
      </c>
      <c r="J21" s="35">
        <v>99.348361108668655</v>
      </c>
      <c r="K21" s="58"/>
    </row>
    <row r="22" spans="1:11" ht="15" customHeight="1">
      <c r="A22" s="5">
        <v>2264</v>
      </c>
      <c r="B22" s="10" t="s">
        <v>75</v>
      </c>
      <c r="C22" s="6">
        <v>420</v>
      </c>
      <c r="D22" s="6">
        <v>0</v>
      </c>
      <c r="E22" s="22">
        <v>0</v>
      </c>
      <c r="F22" s="27">
        <f t="shared" si="3"/>
        <v>0</v>
      </c>
      <c r="G22" s="27">
        <f t="shared" si="1"/>
        <v>0</v>
      </c>
      <c r="H22" s="27">
        <v>0</v>
      </c>
      <c r="I22" s="27">
        <f t="shared" si="4"/>
        <v>0</v>
      </c>
      <c r="J22" s="35">
        <v>104.69110575910233</v>
      </c>
      <c r="K22" s="58"/>
    </row>
    <row r="23" spans="1:11" ht="15" customHeight="1">
      <c r="A23" s="5">
        <v>2271</v>
      </c>
      <c r="B23" s="10" t="s">
        <v>79</v>
      </c>
      <c r="C23" s="6">
        <v>584</v>
      </c>
      <c r="D23" s="6">
        <v>0</v>
      </c>
      <c r="E23" s="22">
        <v>0</v>
      </c>
      <c r="F23" s="27">
        <f t="shared" si="3"/>
        <v>0</v>
      </c>
      <c r="G23" s="27">
        <f t="shared" si="1"/>
        <v>0</v>
      </c>
      <c r="H23" s="27">
        <v>0</v>
      </c>
      <c r="I23" s="27">
        <f t="shared" si="4"/>
        <v>0</v>
      </c>
      <c r="J23" s="35">
        <v>141.73147098308584</v>
      </c>
      <c r="K23" s="58"/>
    </row>
    <row r="24" spans="1:11" ht="15" customHeight="1">
      <c r="A24" s="5">
        <v>2068</v>
      </c>
      <c r="B24" s="10" t="s">
        <v>89</v>
      </c>
      <c r="C24" s="6">
        <v>738</v>
      </c>
      <c r="D24" s="6">
        <v>1</v>
      </c>
      <c r="E24" s="22">
        <v>0.1</v>
      </c>
      <c r="F24" s="27">
        <f t="shared" si="3"/>
        <v>0.13550135501355012</v>
      </c>
      <c r="G24" s="27">
        <f t="shared" si="1"/>
        <v>5.368501634963101</v>
      </c>
      <c r="H24" s="27">
        <f t="shared" ref="H24:H55" si="5">LN(G24)</f>
        <v>1.6805488444394783</v>
      </c>
      <c r="I24" s="27">
        <f t="shared" si="4"/>
        <v>36.492654485447588</v>
      </c>
      <c r="J24" s="35">
        <v>90.960008021800647</v>
      </c>
      <c r="K24" s="58"/>
    </row>
    <row r="25" spans="1:11" ht="15" customHeight="1">
      <c r="A25" s="5">
        <v>2266</v>
      </c>
      <c r="B25" s="10" t="s">
        <v>77</v>
      </c>
      <c r="C25" s="6">
        <v>595</v>
      </c>
      <c r="D25" s="6">
        <v>1</v>
      </c>
      <c r="E25" s="22">
        <v>0.2</v>
      </c>
      <c r="F25" s="27">
        <f t="shared" si="3"/>
        <v>0.16806722689075632</v>
      </c>
      <c r="G25" s="27">
        <f t="shared" si="1"/>
        <v>6.65874656571894</v>
      </c>
      <c r="H25" s="27">
        <f t="shared" si="5"/>
        <v>1.8959312634943213</v>
      </c>
      <c r="I25" s="27">
        <f t="shared" si="4"/>
        <v>41.169624290172194</v>
      </c>
      <c r="J25" s="35">
        <v>101.0485511272454</v>
      </c>
      <c r="K25" s="58"/>
    </row>
    <row r="26" spans="1:11" ht="15" customHeight="1">
      <c r="A26" s="5">
        <v>2045</v>
      </c>
      <c r="B26" s="10" t="s">
        <v>111</v>
      </c>
      <c r="C26" s="6">
        <v>382</v>
      </c>
      <c r="D26" s="6">
        <v>1</v>
      </c>
      <c r="E26" s="22">
        <v>0.3</v>
      </c>
      <c r="F26" s="27">
        <f t="shared" si="3"/>
        <v>0.26178010471204188</v>
      </c>
      <c r="G26" s="27">
        <f t="shared" si="1"/>
        <v>10.371607870687876</v>
      </c>
      <c r="H26" s="27">
        <f t="shared" si="5"/>
        <v>2.3390720604333759</v>
      </c>
      <c r="I26" s="27">
        <f t="shared" si="4"/>
        <v>50.792304431014237</v>
      </c>
      <c r="J26" s="35">
        <v>89.584596470036345</v>
      </c>
      <c r="K26" s="58"/>
    </row>
    <row r="27" spans="1:11" ht="15" customHeight="1">
      <c r="A27" s="5">
        <v>2067</v>
      </c>
      <c r="B27" s="10" t="s">
        <v>88</v>
      </c>
      <c r="C27" s="6">
        <v>373</v>
      </c>
      <c r="D27" s="6">
        <v>1</v>
      </c>
      <c r="E27" s="22">
        <v>0.3</v>
      </c>
      <c r="F27" s="27">
        <f t="shared" si="3"/>
        <v>0.26809651474530832</v>
      </c>
      <c r="G27" s="27">
        <f t="shared" si="1"/>
        <v>10.621861143707157</v>
      </c>
      <c r="H27" s="27">
        <f t="shared" si="5"/>
        <v>2.3629142493961357</v>
      </c>
      <c r="I27" s="27">
        <f t="shared" si="4"/>
        <v>51.310030986165287</v>
      </c>
      <c r="J27" s="35">
        <v>74.599819095475837</v>
      </c>
      <c r="K27" s="58"/>
    </row>
    <row r="28" spans="1:11" ht="15" customHeight="1">
      <c r="A28" s="5">
        <v>2005</v>
      </c>
      <c r="B28" s="10" t="s">
        <v>95</v>
      </c>
      <c r="C28" s="6">
        <v>718</v>
      </c>
      <c r="D28" s="6">
        <v>2</v>
      </c>
      <c r="E28" s="22">
        <v>0.3</v>
      </c>
      <c r="F28" s="27">
        <f t="shared" si="3"/>
        <v>0.2785515320334262</v>
      </c>
      <c r="G28" s="27">
        <f t="shared" si="1"/>
        <v>11.036084140954788</v>
      </c>
      <c r="H28" s="27">
        <f t="shared" si="5"/>
        <v>2.4011702805516721</v>
      </c>
      <c r="I28" s="27">
        <f t="shared" si="4"/>
        <v>52.140750147683711</v>
      </c>
      <c r="J28" s="35">
        <v>95.859989232513612</v>
      </c>
      <c r="K28" s="58"/>
    </row>
    <row r="29" spans="1:11" ht="15" customHeight="1">
      <c r="A29" s="5">
        <v>2027</v>
      </c>
      <c r="B29" s="10" t="s">
        <v>103</v>
      </c>
      <c r="C29" s="6">
        <v>353</v>
      </c>
      <c r="D29" s="6">
        <v>1</v>
      </c>
      <c r="E29" s="22">
        <v>0.3</v>
      </c>
      <c r="F29" s="27">
        <f t="shared" si="3"/>
        <v>0.28328611898016998</v>
      </c>
      <c r="G29" s="27">
        <f t="shared" si="1"/>
        <v>11.22366630765657</v>
      </c>
      <c r="H29" s="27">
        <f t="shared" si="5"/>
        <v>2.4180246121066542</v>
      </c>
      <c r="I29" s="27">
        <f t="shared" si="4"/>
        <v>52.506737307208539</v>
      </c>
      <c r="J29" s="35">
        <v>83.846640873815517</v>
      </c>
      <c r="K29" s="58"/>
    </row>
    <row r="30" spans="1:11" ht="15" customHeight="1">
      <c r="A30" s="5">
        <v>2213</v>
      </c>
      <c r="B30" s="10" t="s">
        <v>17</v>
      </c>
      <c r="C30" s="6">
        <v>611</v>
      </c>
      <c r="D30" s="6">
        <v>2</v>
      </c>
      <c r="E30" s="22">
        <v>0.3</v>
      </c>
      <c r="F30" s="27">
        <f t="shared" si="3"/>
        <v>0.32733224222585927</v>
      </c>
      <c r="G30" s="27">
        <f t="shared" si="1"/>
        <v>12.968753540434596</v>
      </c>
      <c r="H30" s="27">
        <f t="shared" si="5"/>
        <v>2.562542890428301</v>
      </c>
      <c r="I30" s="27">
        <f t="shared" si="4"/>
        <v>55.644911847671018</v>
      </c>
      <c r="J30" s="35">
        <v>85.896007464257039</v>
      </c>
      <c r="K30" s="58"/>
    </row>
    <row r="31" spans="1:11" ht="15" customHeight="1">
      <c r="A31" s="5">
        <v>2260</v>
      </c>
      <c r="B31" s="10" t="s">
        <v>71</v>
      </c>
      <c r="C31" s="6">
        <v>287</v>
      </c>
      <c r="D31" s="6">
        <v>1</v>
      </c>
      <c r="E31" s="22">
        <v>0.3</v>
      </c>
      <c r="F31" s="27">
        <f t="shared" si="3"/>
        <v>0.34843205574912894</v>
      </c>
      <c r="G31" s="27">
        <f t="shared" si="1"/>
        <v>13.804718489905119</v>
      </c>
      <c r="H31" s="27">
        <f t="shared" si="5"/>
        <v>2.6250104532803298</v>
      </c>
      <c r="I31" s="27">
        <f t="shared" si="4"/>
        <v>57.00137773990005</v>
      </c>
      <c r="J31" s="35">
        <v>98.311417011410001</v>
      </c>
      <c r="K31" s="58"/>
    </row>
    <row r="32" spans="1:11" ht="15" customHeight="1">
      <c r="A32" s="5">
        <v>2123</v>
      </c>
      <c r="B32" s="10" t="s">
        <v>44</v>
      </c>
      <c r="C32" s="6">
        <v>521</v>
      </c>
      <c r="D32" s="6">
        <v>2</v>
      </c>
      <c r="E32" s="22">
        <v>0.4</v>
      </c>
      <c r="F32" s="27">
        <f t="shared" si="3"/>
        <v>0.38387715930902111</v>
      </c>
      <c r="G32" s="27">
        <f t="shared" si="1"/>
        <v>15.209037261430975</v>
      </c>
      <c r="H32" s="27">
        <f t="shared" si="5"/>
        <v>2.7218898078465292</v>
      </c>
      <c r="I32" s="27">
        <f t="shared" si="4"/>
        <v>59.105086194822498</v>
      </c>
      <c r="J32" s="35">
        <v>92.684896528458637</v>
      </c>
      <c r="K32" s="58"/>
    </row>
    <row r="33" spans="1:15" ht="15" customHeight="1">
      <c r="A33" s="5">
        <v>2277</v>
      </c>
      <c r="B33" s="10" t="s">
        <v>82</v>
      </c>
      <c r="C33" s="6">
        <v>513</v>
      </c>
      <c r="D33" s="6">
        <v>2</v>
      </c>
      <c r="E33" s="22">
        <v>0.4</v>
      </c>
      <c r="F33" s="27">
        <f t="shared" si="3"/>
        <v>0.38986354775828458</v>
      </c>
      <c r="G33" s="27">
        <f t="shared" si="1"/>
        <v>15.446215230420151</v>
      </c>
      <c r="H33" s="27">
        <f t="shared" si="5"/>
        <v>2.7373640044291268</v>
      </c>
      <c r="I33" s="27">
        <f t="shared" si="4"/>
        <v>59.441104104207909</v>
      </c>
      <c r="J33" s="35">
        <v>93.650303686343506</v>
      </c>
      <c r="K33" s="58"/>
    </row>
    <row r="34" spans="1:15" ht="15" customHeight="1">
      <c r="A34" s="5">
        <v>2291</v>
      </c>
      <c r="B34" s="10" t="s">
        <v>26</v>
      </c>
      <c r="C34" s="6">
        <v>2001</v>
      </c>
      <c r="D34" s="6">
        <v>8</v>
      </c>
      <c r="E34" s="22">
        <v>0.4</v>
      </c>
      <c r="F34" s="27">
        <f t="shared" si="3"/>
        <v>0.39980009995002497</v>
      </c>
      <c r="G34" s="27">
        <f t="shared" si="1"/>
        <v>15.839896877972089</v>
      </c>
      <c r="H34" s="27">
        <f t="shared" si="5"/>
        <v>2.7625318761360536</v>
      </c>
      <c r="I34" s="27">
        <f t="shared" si="4"/>
        <v>59.987617494386278</v>
      </c>
      <c r="J34" s="35">
        <v>92.073530284358057</v>
      </c>
      <c r="K34" s="58"/>
      <c r="L34" s="11">
        <f>CORREL(I24:I170,J24:J170)</f>
        <v>0.34539801350701393</v>
      </c>
    </row>
    <row r="35" spans="1:15" ht="15" customHeight="1">
      <c r="A35" s="5">
        <v>2086</v>
      </c>
      <c r="B35" s="10" t="s">
        <v>91</v>
      </c>
      <c r="C35" s="6">
        <v>487</v>
      </c>
      <c r="D35" s="6">
        <v>2</v>
      </c>
      <c r="E35" s="22">
        <v>0.4</v>
      </c>
      <c r="F35" s="27">
        <f t="shared" si="3"/>
        <v>0.41067761806981523</v>
      </c>
      <c r="G35" s="27">
        <f t="shared" si="1"/>
        <v>16.270859164693096</v>
      </c>
      <c r="H35" s="27">
        <f t="shared" si="5"/>
        <v>2.7893757265173065</v>
      </c>
      <c r="I35" s="27">
        <f t="shared" si="4"/>
        <v>60.57052429906701</v>
      </c>
      <c r="J35" s="35">
        <v>90.569123864992207</v>
      </c>
      <c r="K35" s="58"/>
    </row>
    <row r="36" spans="1:15" ht="15" customHeight="1">
      <c r="A36" s="5">
        <v>2022</v>
      </c>
      <c r="B36" s="10" t="s">
        <v>101</v>
      </c>
      <c r="C36" s="6">
        <v>954</v>
      </c>
      <c r="D36" s="6">
        <v>4</v>
      </c>
      <c r="E36" s="22">
        <v>0.4</v>
      </c>
      <c r="F36" s="27">
        <f t="shared" si="3"/>
        <v>0.41928721174004197</v>
      </c>
      <c r="G36" s="27">
        <f t="shared" si="1"/>
        <v>16.611967323282052</v>
      </c>
      <c r="H36" s="27">
        <f t="shared" si="5"/>
        <v>2.8101233587115551</v>
      </c>
      <c r="I36" s="27">
        <f t="shared" si="4"/>
        <v>61.021053407793026</v>
      </c>
      <c r="J36" s="35">
        <v>110.0030761216168</v>
      </c>
      <c r="K36" s="58"/>
    </row>
    <row r="37" spans="1:15" ht="15" customHeight="1">
      <c r="A37" s="5">
        <v>2116</v>
      </c>
      <c r="B37" s="10" t="s">
        <v>138</v>
      </c>
      <c r="C37" s="6">
        <v>935</v>
      </c>
      <c r="D37" s="6">
        <v>4</v>
      </c>
      <c r="E37" s="22">
        <v>0.4</v>
      </c>
      <c r="F37" s="27">
        <f t="shared" si="3"/>
        <v>0.42780748663101603</v>
      </c>
      <c r="G37" s="27">
        <f t="shared" si="1"/>
        <v>16.949536712739118</v>
      </c>
      <c r="H37" s="27">
        <f t="shared" si="5"/>
        <v>2.8302405008711546</v>
      </c>
      <c r="I37" s="27">
        <f t="shared" si="4"/>
        <v>61.457891599371891</v>
      </c>
      <c r="J37" s="35">
        <v>86.953408043629452</v>
      </c>
      <c r="K37" s="58"/>
      <c r="L37" s="6"/>
      <c r="M37" s="6"/>
      <c r="N37" s="6"/>
      <c r="O37" s="6"/>
    </row>
    <row r="38" spans="1:15" ht="15" customHeight="1">
      <c r="A38" s="5">
        <v>2283</v>
      </c>
      <c r="B38" s="10" t="s">
        <v>85</v>
      </c>
      <c r="C38" s="6">
        <v>459</v>
      </c>
      <c r="D38" s="6">
        <v>2</v>
      </c>
      <c r="E38" s="22">
        <v>0.4</v>
      </c>
      <c r="F38" s="27">
        <f t="shared" si="3"/>
        <v>0.4357298474945534</v>
      </c>
      <c r="G38" s="27">
        <f t="shared" si="1"/>
        <v>17.263417022234286</v>
      </c>
      <c r="H38" s="27">
        <f t="shared" si="5"/>
        <v>2.8485896395393508</v>
      </c>
      <c r="I38" s="27">
        <f t="shared" si="4"/>
        <v>61.856338082935657</v>
      </c>
      <c r="J38" s="35">
        <v>91.177902662934699</v>
      </c>
      <c r="K38" s="58"/>
    </row>
    <row r="39" spans="1:15" ht="15" customHeight="1">
      <c r="A39" s="5">
        <v>2292</v>
      </c>
      <c r="B39" s="10" t="s">
        <v>28</v>
      </c>
      <c r="C39" s="6">
        <v>651</v>
      </c>
      <c r="D39" s="6">
        <v>3</v>
      </c>
      <c r="E39" s="22">
        <v>0.5</v>
      </c>
      <c r="F39" s="27">
        <f t="shared" si="3"/>
        <v>0.46082949308755761</v>
      </c>
      <c r="G39" s="27">
        <f t="shared" si="1"/>
        <v>18.257853486648703</v>
      </c>
      <c r="H39" s="27">
        <f t="shared" si="5"/>
        <v>2.904595315499491</v>
      </c>
      <c r="I39" s="27">
        <f t="shared" si="4"/>
        <v>63.072485884173176</v>
      </c>
      <c r="J39" s="35">
        <v>101.23776643544839</v>
      </c>
      <c r="K39" s="58"/>
    </row>
    <row r="40" spans="1:15" s="2" customFormat="1" ht="15" customHeight="1">
      <c r="A40" s="5">
        <v>2328</v>
      </c>
      <c r="B40" s="10" t="s">
        <v>162</v>
      </c>
      <c r="C40" s="6">
        <v>829</v>
      </c>
      <c r="D40" s="6">
        <v>4</v>
      </c>
      <c r="E40" s="22">
        <v>0.5</v>
      </c>
      <c r="F40" s="27">
        <f t="shared" si="3"/>
        <v>0.48250904704463204</v>
      </c>
      <c r="G40" s="27">
        <f t="shared" ref="G40:G71" si="6">F40/$F$172*100</f>
        <v>19.116787486623732</v>
      </c>
      <c r="H40" s="27">
        <f t="shared" si="5"/>
        <v>2.9505668750245464</v>
      </c>
      <c r="I40" s="27">
        <f t="shared" si="4"/>
        <v>64.0707456154841</v>
      </c>
      <c r="J40" s="35">
        <v>99.809257469184615</v>
      </c>
      <c r="K40" s="58"/>
    </row>
    <row r="41" spans="1:15" ht="15" customHeight="1">
      <c r="A41" s="5">
        <v>2079</v>
      </c>
      <c r="B41" s="10" t="s">
        <v>90</v>
      </c>
      <c r="C41" s="6">
        <v>197</v>
      </c>
      <c r="D41" s="6">
        <v>1</v>
      </c>
      <c r="E41" s="22">
        <v>0.5</v>
      </c>
      <c r="F41" s="27">
        <f t="shared" si="3"/>
        <v>0.50761421319796951</v>
      </c>
      <c r="G41" s="27">
        <f t="shared" si="6"/>
        <v>20.111442673110499</v>
      </c>
      <c r="H41" s="27">
        <f t="shared" si="5"/>
        <v>3.0012889403019622</v>
      </c>
      <c r="I41" s="27">
        <f t="shared" si="4"/>
        <v>65.172161268520014</v>
      </c>
      <c r="J41" s="35">
        <v>78.055609357283558</v>
      </c>
      <c r="K41" s="58"/>
    </row>
    <row r="42" spans="1:15" ht="15" customHeight="1">
      <c r="A42" s="5">
        <v>2296</v>
      </c>
      <c r="B42" s="10" t="s">
        <v>31</v>
      </c>
      <c r="C42" s="6">
        <v>1377</v>
      </c>
      <c r="D42" s="6">
        <v>7</v>
      </c>
      <c r="E42" s="22">
        <v>0.5</v>
      </c>
      <c r="F42" s="27">
        <f t="shared" si="3"/>
        <v>0.50835148874364555</v>
      </c>
      <c r="G42" s="27">
        <f t="shared" si="6"/>
        <v>20.140653192606667</v>
      </c>
      <c r="H42" s="27">
        <f t="shared" si="5"/>
        <v>3.0027403193666093</v>
      </c>
      <c r="I42" s="27">
        <f t="shared" si="4"/>
        <v>65.203677564466318</v>
      </c>
      <c r="J42" s="35">
        <v>95.817427194781729</v>
      </c>
      <c r="K42" s="58"/>
    </row>
    <row r="43" spans="1:15" ht="15" customHeight="1">
      <c r="A43" s="5">
        <v>2143</v>
      </c>
      <c r="B43" s="10" t="s">
        <v>56</v>
      </c>
      <c r="C43" s="6">
        <v>571</v>
      </c>
      <c r="D43" s="6">
        <v>3</v>
      </c>
      <c r="E43" s="22">
        <v>0.5</v>
      </c>
      <c r="F43" s="27">
        <f t="shared" si="3"/>
        <v>0.52539404553415059</v>
      </c>
      <c r="G43" s="27">
        <f t="shared" si="6"/>
        <v>20.815871488280745</v>
      </c>
      <c r="H43" s="27">
        <f t="shared" si="5"/>
        <v>3.0357157480520502</v>
      </c>
      <c r="I43" s="27">
        <f t="shared" si="4"/>
        <v>65.919729900290378</v>
      </c>
      <c r="J43" s="35">
        <v>104.36604235902477</v>
      </c>
      <c r="K43" s="58"/>
    </row>
    <row r="44" spans="1:15" s="2" customFormat="1" ht="15" customHeight="1">
      <c r="A44" s="5">
        <v>2280</v>
      </c>
      <c r="B44" s="10" t="s">
        <v>65</v>
      </c>
      <c r="C44" s="6">
        <v>2033</v>
      </c>
      <c r="D44" s="6">
        <v>11</v>
      </c>
      <c r="E44" s="22">
        <v>0.5</v>
      </c>
      <c r="F44" s="27">
        <f t="shared" si="3"/>
        <v>0.5410723069355633</v>
      </c>
      <c r="G44" s="27">
        <f t="shared" si="6"/>
        <v>21.437037025396197</v>
      </c>
      <c r="H44" s="27">
        <f t="shared" si="5"/>
        <v>3.0651201282099749</v>
      </c>
      <c r="I44" s="27">
        <f t="shared" si="4"/>
        <v>66.55823790260898</v>
      </c>
      <c r="J44" s="35">
        <v>101.71299356751433</v>
      </c>
      <c r="K44" s="58"/>
    </row>
    <row r="45" spans="1:15" ht="15" customHeight="1">
      <c r="A45" s="5">
        <v>2152</v>
      </c>
      <c r="B45" s="10" t="s">
        <v>60</v>
      </c>
      <c r="C45" s="6">
        <v>1458</v>
      </c>
      <c r="D45" s="6">
        <v>8</v>
      </c>
      <c r="E45" s="22">
        <v>0.6</v>
      </c>
      <c r="F45" s="27">
        <f t="shared" si="3"/>
        <v>0.5486968449931412</v>
      </c>
      <c r="G45" s="27">
        <f t="shared" si="6"/>
        <v>21.739117731702432</v>
      </c>
      <c r="H45" s="27">
        <f t="shared" si="5"/>
        <v>3.0791132981511833</v>
      </c>
      <c r="I45" s="27">
        <f t="shared" si="4"/>
        <v>66.862095727099046</v>
      </c>
      <c r="J45" s="35">
        <v>83.091757877852373</v>
      </c>
      <c r="K45" s="58"/>
    </row>
    <row r="46" spans="1:15" ht="15" customHeight="1">
      <c r="A46" s="5">
        <v>2270</v>
      </c>
      <c r="B46" s="10" t="s">
        <v>78</v>
      </c>
      <c r="C46" s="6">
        <v>180</v>
      </c>
      <c r="D46" s="6">
        <v>1</v>
      </c>
      <c r="E46" s="22">
        <v>0.5</v>
      </c>
      <c r="F46" s="27">
        <f t="shared" si="3"/>
        <v>0.55555555555555558</v>
      </c>
      <c r="G46" s="27">
        <f t="shared" si="6"/>
        <v>22.010856703348715</v>
      </c>
      <c r="H46" s="27">
        <f t="shared" si="5"/>
        <v>3.0915358181497403</v>
      </c>
      <c r="I46" s="27">
        <f t="shared" si="4"/>
        <v>67.13184732143435</v>
      </c>
      <c r="J46" s="35">
        <v>83.202712698218534</v>
      </c>
      <c r="K46" s="58"/>
    </row>
    <row r="47" spans="1:15" ht="15" customHeight="1">
      <c r="A47" s="5">
        <v>2183</v>
      </c>
      <c r="B47" s="10" t="s">
        <v>7</v>
      </c>
      <c r="C47" s="6">
        <v>2180</v>
      </c>
      <c r="D47" s="6">
        <v>13</v>
      </c>
      <c r="E47" s="22">
        <v>0.6</v>
      </c>
      <c r="F47" s="27">
        <f t="shared" si="3"/>
        <v>0.59633027522935778</v>
      </c>
      <c r="G47" s="27">
        <f t="shared" si="6"/>
        <v>23.626332424695409</v>
      </c>
      <c r="H47" s="27">
        <f t="shared" si="5"/>
        <v>3.1623618707183527</v>
      </c>
      <c r="I47" s="27">
        <f t="shared" si="4"/>
        <v>68.669815511711249</v>
      </c>
      <c r="J47" s="35">
        <v>113.86215357278715</v>
      </c>
      <c r="K47" s="58"/>
    </row>
    <row r="48" spans="1:15" ht="15" customHeight="1">
      <c r="A48" s="5">
        <v>2138</v>
      </c>
      <c r="B48" s="10" t="s">
        <v>54</v>
      </c>
      <c r="C48" s="6">
        <v>670</v>
      </c>
      <c r="D48" s="6">
        <v>4</v>
      </c>
      <c r="E48" s="22">
        <v>0.6</v>
      </c>
      <c r="F48" s="27">
        <f t="shared" si="3"/>
        <v>0.59701492537313439</v>
      </c>
      <c r="G48" s="27">
        <f t="shared" si="6"/>
        <v>23.653457949867278</v>
      </c>
      <c r="H48" s="27">
        <f t="shared" si="5"/>
        <v>3.1635093177748299</v>
      </c>
      <c r="I48" s="27">
        <f t="shared" si="4"/>
        <v>68.694732007956461</v>
      </c>
      <c r="J48" s="35">
        <v>47.743497039789474</v>
      </c>
      <c r="K48" s="57"/>
    </row>
    <row r="49" spans="1:11" ht="15" customHeight="1">
      <c r="A49" s="5">
        <v>2308</v>
      </c>
      <c r="B49" s="10" t="s">
        <v>41</v>
      </c>
      <c r="C49" s="6">
        <v>2387</v>
      </c>
      <c r="D49" s="6">
        <v>15</v>
      </c>
      <c r="E49" s="22">
        <v>0.6</v>
      </c>
      <c r="F49" s="27">
        <f t="shared" ref="F49:F80" si="7">D49/C49*100</f>
        <v>0.62840385421030587</v>
      </c>
      <c r="G49" s="27">
        <f t="shared" si="6"/>
        <v>24.897072936339146</v>
      </c>
      <c r="H49" s="27">
        <f t="shared" si="5"/>
        <v>3.2147502438033309</v>
      </c>
      <c r="I49" s="27">
        <f t="shared" ref="I49:I80" si="8">H49/$H$172*100</f>
        <v>69.807414579045997</v>
      </c>
      <c r="J49" s="35">
        <v>95.47847433494394</v>
      </c>
      <c r="K49" s="58"/>
    </row>
    <row r="50" spans="1:11" ht="15" customHeight="1">
      <c r="A50" s="5">
        <v>2171</v>
      </c>
      <c r="B50" s="10" t="s">
        <v>1</v>
      </c>
      <c r="C50" s="6">
        <v>782</v>
      </c>
      <c r="D50" s="6">
        <v>5</v>
      </c>
      <c r="E50" s="22">
        <v>0.7</v>
      </c>
      <c r="F50" s="27">
        <f t="shared" si="7"/>
        <v>0.63938618925831203</v>
      </c>
      <c r="G50" s="27">
        <f t="shared" si="6"/>
        <v>25.332188021756835</v>
      </c>
      <c r="H50" s="27">
        <f t="shared" si="5"/>
        <v>3.23207584092874</v>
      </c>
      <c r="I50" s="27">
        <f t="shared" si="8"/>
        <v>70.1836351404082</v>
      </c>
      <c r="J50" s="35">
        <v>92.525794545284427</v>
      </c>
      <c r="K50" s="58"/>
    </row>
    <row r="51" spans="1:11" ht="15" customHeight="1">
      <c r="A51" s="5">
        <v>2258</v>
      </c>
      <c r="B51" s="10" t="s">
        <v>69</v>
      </c>
      <c r="C51" s="6">
        <v>466</v>
      </c>
      <c r="D51" s="6">
        <v>3</v>
      </c>
      <c r="E51" s="22">
        <v>0.7</v>
      </c>
      <c r="F51" s="27">
        <f t="shared" si="7"/>
        <v>0.64377682403433478</v>
      </c>
      <c r="G51" s="27">
        <f t="shared" si="6"/>
        <v>25.50614296096203</v>
      </c>
      <c r="H51" s="27">
        <f t="shared" si="5"/>
        <v>3.2389193235824147</v>
      </c>
      <c r="I51" s="27">
        <f t="shared" si="8"/>
        <v>70.332239478082784</v>
      </c>
      <c r="J51" s="35">
        <v>95.692616780096756</v>
      </c>
      <c r="K51" s="58"/>
    </row>
    <row r="52" spans="1:11" ht="15" customHeight="1">
      <c r="A52" s="5">
        <v>2130</v>
      </c>
      <c r="B52" s="10" t="s">
        <v>49</v>
      </c>
      <c r="C52" s="6">
        <v>305</v>
      </c>
      <c r="D52" s="6">
        <v>2</v>
      </c>
      <c r="E52" s="22">
        <v>0.7</v>
      </c>
      <c r="F52" s="27">
        <f t="shared" si="7"/>
        <v>0.65573770491803274</v>
      </c>
      <c r="G52" s="27">
        <f t="shared" si="6"/>
        <v>25.980027584280453</v>
      </c>
      <c r="H52" s="27">
        <f t="shared" si="5"/>
        <v>3.2573280729924847</v>
      </c>
      <c r="I52" s="27">
        <f t="shared" si="8"/>
        <v>70.731980392459434</v>
      </c>
      <c r="J52" s="35">
        <v>99.819651733881116</v>
      </c>
      <c r="K52" s="58"/>
    </row>
    <row r="53" spans="1:11" ht="15" customHeight="1">
      <c r="A53" s="5">
        <v>2335</v>
      </c>
      <c r="B53" s="10" t="s">
        <v>163</v>
      </c>
      <c r="C53" s="6">
        <v>1013</v>
      </c>
      <c r="D53" s="6">
        <v>7</v>
      </c>
      <c r="E53" s="22">
        <v>0.7</v>
      </c>
      <c r="F53" s="27">
        <f t="shared" si="7"/>
        <v>0.69101678183613036</v>
      </c>
      <c r="G53" s="27">
        <f t="shared" si="6"/>
        <v>27.377768456287644</v>
      </c>
      <c r="H53" s="27">
        <f t="shared" si="5"/>
        <v>3.3097313138465809</v>
      </c>
      <c r="I53" s="27">
        <f t="shared" si="8"/>
        <v>71.869902309298482</v>
      </c>
      <c r="J53" s="35">
        <v>88.639572334402089</v>
      </c>
      <c r="K53" s="58"/>
    </row>
    <row r="54" spans="1:11" s="2" customFormat="1" ht="15" customHeight="1">
      <c r="A54" s="5">
        <v>2113</v>
      </c>
      <c r="B54" s="10" t="s">
        <v>94</v>
      </c>
      <c r="C54" s="6">
        <v>2134</v>
      </c>
      <c r="D54" s="6">
        <v>15</v>
      </c>
      <c r="E54" s="22">
        <v>0.7</v>
      </c>
      <c r="F54" s="27">
        <f t="shared" si="7"/>
        <v>0.70290534208059985</v>
      </c>
      <c r="G54" s="27">
        <f t="shared" si="6"/>
        <v>27.848787768997909</v>
      </c>
      <c r="H54" s="27">
        <f t="shared" si="5"/>
        <v>3.3267894382804624</v>
      </c>
      <c r="I54" s="27">
        <f t="shared" si="8"/>
        <v>72.240314774961163</v>
      </c>
      <c r="J54" s="35">
        <v>85.692179366829151</v>
      </c>
      <c r="K54" s="58"/>
    </row>
    <row r="55" spans="1:11" ht="15" customHeight="1">
      <c r="A55" s="5">
        <v>2194</v>
      </c>
      <c r="B55" s="10" t="s">
        <v>11</v>
      </c>
      <c r="C55" s="6">
        <v>280</v>
      </c>
      <c r="D55" s="6">
        <v>2</v>
      </c>
      <c r="E55" s="22">
        <v>0.7</v>
      </c>
      <c r="F55" s="27">
        <f t="shared" si="7"/>
        <v>0.7142857142857143</v>
      </c>
      <c r="G55" s="27">
        <f t="shared" si="6"/>
        <v>28.299672904305496</v>
      </c>
      <c r="H55" s="27">
        <f t="shared" si="5"/>
        <v>3.3428502464306469</v>
      </c>
      <c r="I55" s="27">
        <f t="shared" si="8"/>
        <v>72.589070792687778</v>
      </c>
      <c r="J55" s="35">
        <v>107.25742081338507</v>
      </c>
      <c r="K55" s="58"/>
    </row>
    <row r="56" spans="1:11" ht="15" customHeight="1">
      <c r="A56" s="5">
        <v>2217</v>
      </c>
      <c r="B56" s="10" t="s">
        <v>19</v>
      </c>
      <c r="C56" s="6">
        <v>694</v>
      </c>
      <c r="D56" s="6">
        <v>5</v>
      </c>
      <c r="E56" s="22">
        <v>0.7</v>
      </c>
      <c r="F56" s="27">
        <f t="shared" si="7"/>
        <v>0.72046109510086453</v>
      </c>
      <c r="G56" s="27">
        <f t="shared" si="6"/>
        <v>28.544338664285078</v>
      </c>
      <c r="H56" s="27">
        <f t="shared" ref="H56:H87" si="9">LN(G56)</f>
        <v>3.3514586209672466</v>
      </c>
      <c r="I56" s="27">
        <f t="shared" si="8"/>
        <v>72.775999270657849</v>
      </c>
      <c r="J56" s="35">
        <v>91.036759452433429</v>
      </c>
      <c r="K56" s="58"/>
    </row>
    <row r="57" spans="1:11" ht="15" customHeight="1">
      <c r="A57" s="5">
        <v>2008</v>
      </c>
      <c r="B57" s="10" t="s">
        <v>143</v>
      </c>
      <c r="C57" s="6">
        <v>408</v>
      </c>
      <c r="D57" s="6">
        <v>3</v>
      </c>
      <c r="E57" s="22">
        <v>0.7</v>
      </c>
      <c r="F57" s="27">
        <f t="shared" si="7"/>
        <v>0.73529411764705876</v>
      </c>
      <c r="G57" s="27">
        <f t="shared" si="6"/>
        <v>29.132016225020358</v>
      </c>
      <c r="H57" s="27">
        <f t="shared" si="9"/>
        <v>3.3718377833038988</v>
      </c>
      <c r="I57" s="27">
        <f t="shared" si="8"/>
        <v>73.21852715808879</v>
      </c>
      <c r="J57" s="35">
        <v>109.81548154535031</v>
      </c>
      <c r="K57" s="58"/>
    </row>
    <row r="58" spans="1:11" ht="15" customHeight="1">
      <c r="A58" s="5">
        <v>2041</v>
      </c>
      <c r="B58" s="10" t="s">
        <v>149</v>
      </c>
      <c r="C58" s="6">
        <v>1557</v>
      </c>
      <c r="D58" s="6">
        <v>12</v>
      </c>
      <c r="E58" s="22">
        <v>0.8</v>
      </c>
      <c r="F58" s="27">
        <f t="shared" si="7"/>
        <v>0.77071290944123316</v>
      </c>
      <c r="G58" s="27">
        <f t="shared" si="6"/>
        <v>30.535292536437524</v>
      </c>
      <c r="H58" s="27">
        <f t="shared" si="9"/>
        <v>3.4188831469939527</v>
      </c>
      <c r="I58" s="27">
        <f t="shared" si="8"/>
        <v>74.240104250574888</v>
      </c>
      <c r="J58" s="35">
        <v>100.9524856970679</v>
      </c>
      <c r="K58" s="58"/>
    </row>
    <row r="59" spans="1:11" ht="15" customHeight="1">
      <c r="A59" s="5">
        <v>2114</v>
      </c>
      <c r="B59" s="10" t="s">
        <v>122</v>
      </c>
      <c r="C59" s="6">
        <v>1297</v>
      </c>
      <c r="D59" s="6">
        <v>10</v>
      </c>
      <c r="E59" s="22">
        <v>0.8</v>
      </c>
      <c r="F59" s="27">
        <f t="shared" si="7"/>
        <v>0.77101002313030076</v>
      </c>
      <c r="G59" s="27">
        <f t="shared" si="6"/>
        <v>30.54706404473993</v>
      </c>
      <c r="H59" s="27">
        <f t="shared" si="9"/>
        <v>3.4192685777175527</v>
      </c>
      <c r="I59" s="27">
        <f t="shared" si="8"/>
        <v>74.248473772395656</v>
      </c>
      <c r="J59" s="35">
        <v>84.613276454211686</v>
      </c>
      <c r="K59" s="58"/>
    </row>
    <row r="60" spans="1:11" ht="15" customHeight="1">
      <c r="A60" s="5">
        <v>2087</v>
      </c>
      <c r="B60" s="10" t="s">
        <v>152</v>
      </c>
      <c r="C60" s="6">
        <v>1011</v>
      </c>
      <c r="D60" s="6">
        <v>8</v>
      </c>
      <c r="E60" s="22">
        <v>0.8</v>
      </c>
      <c r="F60" s="27">
        <f t="shared" si="7"/>
        <v>0.79129574678536096</v>
      </c>
      <c r="G60" s="27">
        <f t="shared" si="6"/>
        <v>31.350775126431401</v>
      </c>
      <c r="H60" s="27">
        <f t="shared" si="9"/>
        <v>3.4452389916993154</v>
      </c>
      <c r="I60" s="27">
        <f t="shared" si="8"/>
        <v>74.812414146646788</v>
      </c>
      <c r="J60" s="35">
        <v>90.33863322628487</v>
      </c>
      <c r="K60" s="58"/>
    </row>
    <row r="61" spans="1:11" s="2" customFormat="1" ht="15" customHeight="1">
      <c r="A61" s="5">
        <v>2099</v>
      </c>
      <c r="B61" s="10" t="s">
        <v>92</v>
      </c>
      <c r="C61" s="6">
        <v>2195</v>
      </c>
      <c r="D61" s="6">
        <v>18</v>
      </c>
      <c r="E61" s="22">
        <v>0.8</v>
      </c>
      <c r="F61" s="27">
        <f t="shared" si="7"/>
        <v>0.82004555808656043</v>
      </c>
      <c r="G61" s="27">
        <f t="shared" si="6"/>
        <v>32.489829484669634</v>
      </c>
      <c r="H61" s="27">
        <f t="shared" si="9"/>
        <v>3.4809271014268441</v>
      </c>
      <c r="I61" s="27">
        <f t="shared" si="8"/>
        <v>75.587371602857971</v>
      </c>
      <c r="J61" s="35">
        <v>89.479489219434612</v>
      </c>
      <c r="K61" s="58"/>
    </row>
    <row r="62" spans="1:11" ht="15" customHeight="1">
      <c r="A62" s="5">
        <v>2279</v>
      </c>
      <c r="B62" s="10" t="s">
        <v>84</v>
      </c>
      <c r="C62" s="6">
        <v>607</v>
      </c>
      <c r="D62" s="6">
        <v>5</v>
      </c>
      <c r="E62" s="22">
        <v>0.9</v>
      </c>
      <c r="F62" s="27">
        <f t="shared" si="7"/>
        <v>0.82372322899505768</v>
      </c>
      <c r="G62" s="27">
        <f t="shared" si="6"/>
        <v>32.635537121933844</v>
      </c>
      <c r="H62" s="27">
        <f t="shared" si="9"/>
        <v>3.4854017904145529</v>
      </c>
      <c r="I62" s="27">
        <f t="shared" si="8"/>
        <v>75.684538239637718</v>
      </c>
      <c r="J62" s="35">
        <v>92.611813855655186</v>
      </c>
      <c r="K62" s="58"/>
    </row>
    <row r="63" spans="1:11" ht="15" customHeight="1">
      <c r="A63" s="5">
        <v>2302</v>
      </c>
      <c r="B63" s="10" t="s">
        <v>36</v>
      </c>
      <c r="C63" s="6">
        <v>1908</v>
      </c>
      <c r="D63" s="6">
        <v>16</v>
      </c>
      <c r="E63" s="22">
        <v>0.8</v>
      </c>
      <c r="F63" s="27">
        <f t="shared" si="7"/>
        <v>0.83857442348008393</v>
      </c>
      <c r="G63" s="27">
        <f t="shared" si="6"/>
        <v>33.223934646564103</v>
      </c>
      <c r="H63" s="27">
        <f t="shared" si="9"/>
        <v>3.5032705392715004</v>
      </c>
      <c r="I63" s="27">
        <f t="shared" si="8"/>
        <v>76.072553190992082</v>
      </c>
      <c r="J63" s="35">
        <v>90.421618510795909</v>
      </c>
      <c r="K63" s="58"/>
    </row>
    <row r="64" spans="1:11" ht="15" customHeight="1">
      <c r="A64" s="5">
        <v>2281</v>
      </c>
      <c r="B64" s="10" t="s">
        <v>74</v>
      </c>
      <c r="C64" s="6">
        <v>1360</v>
      </c>
      <c r="D64" s="6">
        <v>12</v>
      </c>
      <c r="E64" s="22">
        <v>0.9</v>
      </c>
      <c r="F64" s="27">
        <f t="shared" si="7"/>
        <v>0.88235294117647056</v>
      </c>
      <c r="G64" s="27">
        <f t="shared" si="6"/>
        <v>34.958419470024431</v>
      </c>
      <c r="H64" s="27">
        <f t="shared" si="9"/>
        <v>3.5541593400978533</v>
      </c>
      <c r="I64" s="27">
        <f t="shared" si="8"/>
        <v>77.177589460470017</v>
      </c>
      <c r="J64" s="35">
        <v>98.983497317330247</v>
      </c>
      <c r="K64" s="58"/>
    </row>
    <row r="65" spans="1:11" ht="15" customHeight="1">
      <c r="A65" s="5">
        <v>2016</v>
      </c>
      <c r="B65" s="10" t="s">
        <v>100</v>
      </c>
      <c r="C65" s="6">
        <v>896</v>
      </c>
      <c r="D65" s="6">
        <v>8</v>
      </c>
      <c r="E65" s="22">
        <v>0.9</v>
      </c>
      <c r="F65" s="27">
        <f t="shared" si="7"/>
        <v>0.89285714285714279</v>
      </c>
      <c r="G65" s="27">
        <f t="shared" si="6"/>
        <v>35.374591130381859</v>
      </c>
      <c r="H65" s="27">
        <f t="shared" si="9"/>
        <v>3.5659937977448561</v>
      </c>
      <c r="I65" s="27">
        <f t="shared" si="8"/>
        <v>77.434571443090576</v>
      </c>
      <c r="J65" s="35">
        <v>102.90152665002084</v>
      </c>
      <c r="K65" s="58"/>
    </row>
    <row r="66" spans="1:11" ht="15" customHeight="1">
      <c r="A66" s="5">
        <v>2010</v>
      </c>
      <c r="B66" s="10" t="s">
        <v>97</v>
      </c>
      <c r="C66" s="6">
        <v>1338</v>
      </c>
      <c r="D66" s="6">
        <v>12</v>
      </c>
      <c r="E66" s="22">
        <v>1</v>
      </c>
      <c r="F66" s="27">
        <f t="shared" si="7"/>
        <v>0.89686098654708524</v>
      </c>
      <c r="G66" s="27">
        <f t="shared" si="6"/>
        <v>35.533221583881335</v>
      </c>
      <c r="H66" s="27">
        <f t="shared" si="9"/>
        <v>3.5704680781397773</v>
      </c>
      <c r="I66" s="27">
        <f t="shared" si="8"/>
        <v>77.531729207390683</v>
      </c>
      <c r="J66" s="35">
        <v>106.16875423145839</v>
      </c>
      <c r="K66" s="58"/>
    </row>
    <row r="67" spans="1:11" ht="15" customHeight="1">
      <c r="A67" s="5">
        <v>2115</v>
      </c>
      <c r="B67" s="10" t="s">
        <v>136</v>
      </c>
      <c r="C67" s="6">
        <v>871</v>
      </c>
      <c r="D67" s="6">
        <v>8</v>
      </c>
      <c r="E67" s="22">
        <v>0.9</v>
      </c>
      <c r="F67" s="27">
        <f t="shared" si="7"/>
        <v>0.91848450057405284</v>
      </c>
      <c r="G67" s="27">
        <f t="shared" si="6"/>
        <v>36.389935307488116</v>
      </c>
      <c r="H67" s="27">
        <f t="shared" si="9"/>
        <v>3.594292233867284</v>
      </c>
      <c r="I67" s="27">
        <f t="shared" si="8"/>
        <v>78.049064175813669</v>
      </c>
      <c r="J67" s="35">
        <v>84.970139596828091</v>
      </c>
      <c r="K67" s="58"/>
    </row>
    <row r="68" spans="1:11" ht="15" customHeight="1">
      <c r="A68" s="5">
        <v>2140</v>
      </c>
      <c r="B68" s="10" t="s">
        <v>55</v>
      </c>
      <c r="C68" s="6">
        <v>1742</v>
      </c>
      <c r="D68" s="6">
        <v>16</v>
      </c>
      <c r="E68" s="22">
        <v>0.9</v>
      </c>
      <c r="F68" s="27">
        <f t="shared" si="7"/>
        <v>0.91848450057405284</v>
      </c>
      <c r="G68" s="27">
        <f t="shared" si="6"/>
        <v>36.389935307488116</v>
      </c>
      <c r="H68" s="27">
        <f t="shared" si="9"/>
        <v>3.594292233867284</v>
      </c>
      <c r="I68" s="27">
        <f t="shared" si="8"/>
        <v>78.049064175813669</v>
      </c>
      <c r="J68" s="35">
        <v>103.29179469881538</v>
      </c>
      <c r="K68" s="58"/>
    </row>
    <row r="69" spans="1:11" ht="15" customHeight="1">
      <c r="A69" s="5">
        <v>2044</v>
      </c>
      <c r="B69" s="10" t="s">
        <v>110</v>
      </c>
      <c r="C69" s="6">
        <v>325</v>
      </c>
      <c r="D69" s="6">
        <v>3</v>
      </c>
      <c r="E69" s="22">
        <v>1</v>
      </c>
      <c r="F69" s="27">
        <f t="shared" si="7"/>
        <v>0.92307692307692313</v>
      </c>
      <c r="G69" s="27">
        <f t="shared" si="6"/>
        <v>36.571884984025559</v>
      </c>
      <c r="H69" s="27">
        <f t="shared" si="9"/>
        <v>3.599279775378323</v>
      </c>
      <c r="I69" s="27">
        <f t="shared" si="8"/>
        <v>78.15736726363906</v>
      </c>
      <c r="J69" s="35">
        <v>80.439455761238662</v>
      </c>
      <c r="K69" s="58"/>
    </row>
    <row r="70" spans="1:11" ht="15" customHeight="1">
      <c r="A70" s="5">
        <v>2243</v>
      </c>
      <c r="B70" s="10" t="s">
        <v>64</v>
      </c>
      <c r="C70" s="6">
        <v>531</v>
      </c>
      <c r="D70" s="6">
        <v>5</v>
      </c>
      <c r="E70" s="22">
        <v>1</v>
      </c>
      <c r="F70" s="27">
        <f t="shared" si="7"/>
        <v>0.94161958568738224</v>
      </c>
      <c r="G70" s="27">
        <f t="shared" si="6"/>
        <v>37.306536785336803</v>
      </c>
      <c r="H70" s="27">
        <f t="shared" si="9"/>
        <v>3.6191685602321124</v>
      </c>
      <c r="I70" s="27">
        <f t="shared" si="8"/>
        <v>78.589246739327152</v>
      </c>
      <c r="J70" s="35">
        <v>80.500529313262277</v>
      </c>
      <c r="K70" s="58"/>
    </row>
    <row r="71" spans="1:11" ht="15" customHeight="1">
      <c r="A71" s="5">
        <v>2234</v>
      </c>
      <c r="B71" s="10" t="s">
        <v>118</v>
      </c>
      <c r="C71" s="6">
        <v>1805</v>
      </c>
      <c r="D71" s="6">
        <v>17</v>
      </c>
      <c r="E71" s="22">
        <v>1</v>
      </c>
      <c r="F71" s="27">
        <f t="shared" si="7"/>
        <v>0.94182825484764532</v>
      </c>
      <c r="G71" s="27">
        <f t="shared" si="6"/>
        <v>37.314804161909734</v>
      </c>
      <c r="H71" s="27">
        <f t="shared" si="9"/>
        <v>3.6193901423291859</v>
      </c>
      <c r="I71" s="27">
        <f t="shared" si="8"/>
        <v>78.59405833342953</v>
      </c>
      <c r="J71" s="35">
        <v>98.647106227824295</v>
      </c>
      <c r="K71" s="58"/>
    </row>
    <row r="72" spans="1:11" ht="15" customHeight="1">
      <c r="A72" s="5">
        <v>2259</v>
      </c>
      <c r="B72" s="10" t="s">
        <v>70</v>
      </c>
      <c r="C72" s="6">
        <v>636</v>
      </c>
      <c r="D72" s="6">
        <v>6</v>
      </c>
      <c r="E72" s="22">
        <v>1</v>
      </c>
      <c r="F72" s="27">
        <f t="shared" si="7"/>
        <v>0.94339622641509435</v>
      </c>
      <c r="G72" s="27">
        <f t="shared" ref="G72:G103" si="10">F72/$F$172*100</f>
        <v>37.376926477384615</v>
      </c>
      <c r="H72" s="27">
        <f t="shared" si="9"/>
        <v>3.6210535749278838</v>
      </c>
      <c r="I72" s="27">
        <f t="shared" si="8"/>
        <v>78.630179313361154</v>
      </c>
      <c r="J72" s="35">
        <v>81.229944812190482</v>
      </c>
      <c r="K72" s="58"/>
    </row>
    <row r="73" spans="1:11" ht="15" customHeight="1">
      <c r="A73" s="5">
        <v>2274</v>
      </c>
      <c r="B73" s="10" t="s">
        <v>81</v>
      </c>
      <c r="C73" s="6">
        <v>941</v>
      </c>
      <c r="D73" s="6">
        <v>9</v>
      </c>
      <c r="E73" s="22">
        <v>0.9</v>
      </c>
      <c r="F73" s="27">
        <f t="shared" si="7"/>
        <v>0.95642933049946877</v>
      </c>
      <c r="G73" s="27">
        <f t="shared" si="10"/>
        <v>37.8932920929064</v>
      </c>
      <c r="H73" s="27">
        <f t="shared" si="9"/>
        <v>3.6347741067907906</v>
      </c>
      <c r="I73" s="27">
        <f t="shared" si="8"/>
        <v>78.928116877203053</v>
      </c>
      <c r="J73" s="35">
        <v>128.9696201712307</v>
      </c>
      <c r="K73" s="58"/>
    </row>
    <row r="74" spans="1:11" ht="15" customHeight="1">
      <c r="A74" s="5">
        <v>2251</v>
      </c>
      <c r="B74" s="10" t="s">
        <v>67</v>
      </c>
      <c r="C74" s="6">
        <v>312</v>
      </c>
      <c r="D74" s="6">
        <v>3</v>
      </c>
      <c r="E74" s="22">
        <v>1</v>
      </c>
      <c r="F74" s="27">
        <f t="shared" si="7"/>
        <v>0.96153846153846156</v>
      </c>
      <c r="G74" s="27">
        <f t="shared" si="10"/>
        <v>38.095713525026625</v>
      </c>
      <c r="H74" s="27">
        <f t="shared" si="9"/>
        <v>3.6401017698985783</v>
      </c>
      <c r="I74" s="27">
        <f t="shared" si="8"/>
        <v>79.043805611660645</v>
      </c>
      <c r="J74" s="35">
        <v>87.24699601632031</v>
      </c>
      <c r="K74" s="58"/>
    </row>
    <row r="75" spans="1:11" ht="15" customHeight="1">
      <c r="A75" s="5">
        <v>2051</v>
      </c>
      <c r="B75" s="10" t="s">
        <v>137</v>
      </c>
      <c r="C75" s="6">
        <v>1016</v>
      </c>
      <c r="D75" s="6">
        <v>10</v>
      </c>
      <c r="E75" s="22">
        <v>1</v>
      </c>
      <c r="F75" s="27">
        <f t="shared" si="7"/>
        <v>0.98425196850393704</v>
      </c>
      <c r="G75" s="27">
        <f t="shared" si="10"/>
        <v>38.995612269712296</v>
      </c>
      <c r="H75" s="27">
        <f t="shared" si="9"/>
        <v>3.6634491338955697</v>
      </c>
      <c r="I75" s="27">
        <f t="shared" si="8"/>
        <v>79.550787179204647</v>
      </c>
      <c r="J75" s="35">
        <v>94.466778788804575</v>
      </c>
      <c r="K75" s="58"/>
    </row>
    <row r="76" spans="1:11" ht="15" customHeight="1">
      <c r="A76" s="5">
        <v>2145</v>
      </c>
      <c r="B76" s="10" t="s">
        <v>154</v>
      </c>
      <c r="C76" s="6">
        <v>1110</v>
      </c>
      <c r="D76" s="6">
        <v>11</v>
      </c>
      <c r="E76" s="22">
        <v>1</v>
      </c>
      <c r="F76" s="27">
        <f t="shared" si="7"/>
        <v>0.99099099099099097</v>
      </c>
      <c r="G76" s="27">
        <f t="shared" si="10"/>
        <v>39.262609254622035</v>
      </c>
      <c r="H76" s="27">
        <f t="shared" si="9"/>
        <v>3.6702726475319416</v>
      </c>
      <c r="I76" s="27">
        <f t="shared" si="8"/>
        <v>79.69895789517804</v>
      </c>
      <c r="J76" s="35">
        <v>105.25697676969779</v>
      </c>
      <c r="K76" s="58"/>
    </row>
    <row r="77" spans="1:11" ht="15" customHeight="1">
      <c r="A77" s="5">
        <v>2029</v>
      </c>
      <c r="B77" s="10" t="s">
        <v>147</v>
      </c>
      <c r="C77" s="6">
        <v>2204</v>
      </c>
      <c r="D77" s="6">
        <v>22</v>
      </c>
      <c r="E77" s="22">
        <v>1</v>
      </c>
      <c r="F77" s="27">
        <f t="shared" si="7"/>
        <v>0.99818511796733211</v>
      </c>
      <c r="G77" s="27">
        <f t="shared" si="10"/>
        <v>39.547637270989526</v>
      </c>
      <c r="H77" s="27">
        <f t="shared" si="9"/>
        <v>3.6775059521254616</v>
      </c>
      <c r="I77" s="27">
        <f t="shared" si="8"/>
        <v>79.8560271087226</v>
      </c>
      <c r="J77" s="35">
        <v>92.352121585033515</v>
      </c>
      <c r="K77" s="58"/>
    </row>
    <row r="78" spans="1:11" ht="15" customHeight="1">
      <c r="A78" s="5">
        <v>2035</v>
      </c>
      <c r="B78" s="10" t="s">
        <v>105</v>
      </c>
      <c r="C78" s="6">
        <v>394</v>
      </c>
      <c r="D78" s="6">
        <v>4</v>
      </c>
      <c r="E78" s="22">
        <v>1</v>
      </c>
      <c r="F78" s="27">
        <f t="shared" si="7"/>
        <v>1.015228426395939</v>
      </c>
      <c r="G78" s="27">
        <f t="shared" si="10"/>
        <v>40.222885346220998</v>
      </c>
      <c r="H78" s="27">
        <f t="shared" si="9"/>
        <v>3.6944361208619076</v>
      </c>
      <c r="I78" s="27">
        <f t="shared" si="8"/>
        <v>80.223661051719077</v>
      </c>
      <c r="J78" s="35">
        <v>87.774960328602532</v>
      </c>
      <c r="K78" s="58"/>
    </row>
    <row r="79" spans="1:11" ht="15" customHeight="1">
      <c r="A79" s="5">
        <v>2301</v>
      </c>
      <c r="B79" s="10" t="s">
        <v>35</v>
      </c>
      <c r="C79" s="6">
        <v>1083</v>
      </c>
      <c r="D79" s="6">
        <v>11</v>
      </c>
      <c r="E79" s="22">
        <v>1</v>
      </c>
      <c r="F79" s="27">
        <f t="shared" si="7"/>
        <v>1.0156971375807942</v>
      </c>
      <c r="G79" s="27">
        <f t="shared" si="10"/>
        <v>40.241455468726187</v>
      </c>
      <c r="H79" s="27">
        <f t="shared" si="9"/>
        <v>3.6948976948373309</v>
      </c>
      <c r="I79" s="27">
        <f t="shared" si="8"/>
        <v>80.233684003244903</v>
      </c>
      <c r="J79" s="35">
        <v>95.476459917273189</v>
      </c>
      <c r="K79" s="58"/>
    </row>
    <row r="80" spans="1:11" ht="15" customHeight="1">
      <c r="A80" s="5">
        <v>2163</v>
      </c>
      <c r="B80" s="10" t="s">
        <v>171</v>
      </c>
      <c r="C80" s="6">
        <v>2354</v>
      </c>
      <c r="D80" s="6">
        <v>24</v>
      </c>
      <c r="E80" s="22">
        <v>1.2</v>
      </c>
      <c r="F80" s="27">
        <f t="shared" si="7"/>
        <v>1.0195412064570943</v>
      </c>
      <c r="G80" s="27">
        <f t="shared" si="10"/>
        <v>40.393755717275468</v>
      </c>
      <c r="H80" s="27">
        <f t="shared" si="9"/>
        <v>3.6986752115676746</v>
      </c>
      <c r="I80" s="27">
        <f t="shared" si="8"/>
        <v>80.315711736809163</v>
      </c>
      <c r="J80" s="35">
        <v>58.218776175497787</v>
      </c>
      <c r="K80" s="57"/>
    </row>
    <row r="81" spans="1:11" ht="15" customHeight="1">
      <c r="A81" s="5">
        <v>2129</v>
      </c>
      <c r="B81" s="10" t="s">
        <v>48</v>
      </c>
      <c r="C81" s="6">
        <v>776</v>
      </c>
      <c r="D81" s="6">
        <v>8</v>
      </c>
      <c r="E81" s="22">
        <v>1.1000000000000001</v>
      </c>
      <c r="F81" s="27">
        <f t="shared" ref="F81:F112" si="11">D81/C81*100</f>
        <v>1.0309278350515463</v>
      </c>
      <c r="G81" s="27">
        <f t="shared" si="10"/>
        <v>40.844888727863591</v>
      </c>
      <c r="H81" s="27">
        <f t="shared" si="9"/>
        <v>3.7097816905365679</v>
      </c>
      <c r="I81" s="27">
        <f t="shared" ref="I81:I112" si="12">H81/$H$172*100</f>
        <v>80.55688586328742</v>
      </c>
      <c r="J81" s="35">
        <v>83.943212807644571</v>
      </c>
      <c r="K81" s="58"/>
    </row>
    <row r="82" spans="1:11" ht="15" customHeight="1">
      <c r="A82" s="5">
        <v>2173</v>
      </c>
      <c r="B82" s="10" t="s">
        <v>3</v>
      </c>
      <c r="C82" s="6">
        <v>768</v>
      </c>
      <c r="D82" s="6">
        <v>8</v>
      </c>
      <c r="E82" s="22">
        <v>1.1000000000000001</v>
      </c>
      <c r="F82" s="27">
        <f t="shared" si="11"/>
        <v>1.0416666666666665</v>
      </c>
      <c r="G82" s="27">
        <f t="shared" si="10"/>
        <v>41.270356318778838</v>
      </c>
      <c r="H82" s="27">
        <f t="shared" si="9"/>
        <v>3.7201444775721146</v>
      </c>
      <c r="I82" s="27">
        <f t="shared" si="12"/>
        <v>80.781910924621229</v>
      </c>
      <c r="J82" s="35">
        <v>91.995558918479162</v>
      </c>
      <c r="K82" s="58"/>
    </row>
    <row r="83" spans="1:11" ht="15" customHeight="1">
      <c r="A83" s="5">
        <v>2162</v>
      </c>
      <c r="B83" s="10" t="s">
        <v>134</v>
      </c>
      <c r="C83" s="6">
        <v>1225</v>
      </c>
      <c r="D83" s="6">
        <v>13</v>
      </c>
      <c r="E83" s="22">
        <v>1.1000000000000001</v>
      </c>
      <c r="F83" s="27">
        <f t="shared" si="11"/>
        <v>1.0612244897959184</v>
      </c>
      <c r="G83" s="27">
        <f t="shared" si="10"/>
        <v>42.045228314968163</v>
      </c>
      <c r="H83" s="27">
        <f t="shared" si="9"/>
        <v>3.7387459035226605</v>
      </c>
      <c r="I83" s="27">
        <f t="shared" si="12"/>
        <v>81.185835756913932</v>
      </c>
      <c r="J83" s="35">
        <v>68.848119911692734</v>
      </c>
      <c r="K83" s="57"/>
    </row>
    <row r="84" spans="1:11" ht="15" customHeight="1">
      <c r="A84" s="5">
        <v>2047</v>
      </c>
      <c r="B84" s="10" t="s">
        <v>150</v>
      </c>
      <c r="C84" s="6">
        <v>375</v>
      </c>
      <c r="D84" s="6">
        <v>4</v>
      </c>
      <c r="E84" s="22">
        <v>1.2</v>
      </c>
      <c r="F84" s="27">
        <f t="shared" si="11"/>
        <v>1.0666666666666667</v>
      </c>
      <c r="G84" s="27">
        <f t="shared" si="10"/>
        <v>42.260844870429537</v>
      </c>
      <c r="H84" s="27">
        <f t="shared" si="9"/>
        <v>3.7438610041894309</v>
      </c>
      <c r="I84" s="27">
        <f t="shared" si="12"/>
        <v>81.296908756611842</v>
      </c>
      <c r="J84" s="35">
        <v>89.014857699442231</v>
      </c>
      <c r="K84" s="58"/>
    </row>
    <row r="85" spans="1:11" ht="15" customHeight="1">
      <c r="A85" s="5">
        <v>2321</v>
      </c>
      <c r="B85" s="10" t="s">
        <v>113</v>
      </c>
      <c r="C85" s="6">
        <v>3172</v>
      </c>
      <c r="D85" s="6">
        <v>34</v>
      </c>
      <c r="E85" s="22">
        <v>1.1000000000000001</v>
      </c>
      <c r="F85" s="27">
        <f t="shared" si="11"/>
        <v>1.0718789407313998</v>
      </c>
      <c r="G85" s="27">
        <f t="shared" si="10"/>
        <v>42.467352781996894</v>
      </c>
      <c r="H85" s="27">
        <f t="shared" si="9"/>
        <v>3.7487356109013739</v>
      </c>
      <c r="I85" s="27">
        <f t="shared" si="12"/>
        <v>81.402759496434101</v>
      </c>
      <c r="J85" s="35">
        <v>110.52174999836578</v>
      </c>
      <c r="K85" s="58"/>
    </row>
    <row r="86" spans="1:11" ht="15" customHeight="1">
      <c r="A86" s="12">
        <v>2338</v>
      </c>
      <c r="B86" s="12" t="s">
        <v>133</v>
      </c>
      <c r="C86" s="6">
        <v>1154</v>
      </c>
      <c r="D86" s="6">
        <v>13</v>
      </c>
      <c r="E86" s="22">
        <v>1.1000000000000001</v>
      </c>
      <c r="F86" s="27">
        <f t="shared" si="11"/>
        <v>1.1265164644714039</v>
      </c>
      <c r="G86" s="27">
        <f t="shared" si="10"/>
        <v>44.63206645219757</v>
      </c>
      <c r="H86" s="27">
        <f t="shared" si="9"/>
        <v>3.7984525794334427</v>
      </c>
      <c r="I86" s="27">
        <f t="shared" si="12"/>
        <v>82.482349750955862</v>
      </c>
      <c r="J86" s="35">
        <v>85.070679228902208</v>
      </c>
      <c r="K86" s="58"/>
    </row>
    <row r="87" spans="1:11" ht="15" customHeight="1">
      <c r="A87" s="5">
        <v>2211</v>
      </c>
      <c r="B87" s="10" t="s">
        <v>157</v>
      </c>
      <c r="C87" s="6">
        <v>2387</v>
      </c>
      <c r="D87" s="6">
        <v>27</v>
      </c>
      <c r="E87" s="22">
        <v>1.2</v>
      </c>
      <c r="F87" s="27">
        <f t="shared" si="11"/>
        <v>1.1311269375785507</v>
      </c>
      <c r="G87" s="27">
        <f t="shared" si="10"/>
        <v>44.814731285410467</v>
      </c>
      <c r="H87" s="27">
        <f t="shared" si="9"/>
        <v>3.8025369087054499</v>
      </c>
      <c r="I87" s="27">
        <f t="shared" si="12"/>
        <v>82.571039834211305</v>
      </c>
      <c r="J87" s="35">
        <v>115.90332182749108</v>
      </c>
      <c r="K87" s="58"/>
    </row>
    <row r="88" spans="1:11" s="2" customFormat="1" ht="15" customHeight="1">
      <c r="A88" s="5">
        <v>2147</v>
      </c>
      <c r="B88" s="10" t="s">
        <v>57</v>
      </c>
      <c r="C88" s="6">
        <v>605</v>
      </c>
      <c r="D88" s="6">
        <v>7</v>
      </c>
      <c r="E88" s="22">
        <v>1.2</v>
      </c>
      <c r="F88" s="27">
        <f t="shared" si="11"/>
        <v>1.1570247933884297</v>
      </c>
      <c r="G88" s="27">
        <f t="shared" si="10"/>
        <v>45.840792473089884</v>
      </c>
      <c r="H88" s="27">
        <f t="shared" ref="H88:H119" si="13">LN(G88)</f>
        <v>3.8251743600644228</v>
      </c>
      <c r="I88" s="27">
        <f t="shared" si="12"/>
        <v>83.06260584468906</v>
      </c>
      <c r="J88" s="35">
        <v>94.357349682405328</v>
      </c>
      <c r="K88" s="58"/>
    </row>
    <row r="89" spans="1:11" ht="15" customHeight="1">
      <c r="A89" s="5">
        <v>2160</v>
      </c>
      <c r="B89" s="10" t="s">
        <v>63</v>
      </c>
      <c r="C89" s="6">
        <v>2204</v>
      </c>
      <c r="D89" s="6">
        <v>26</v>
      </c>
      <c r="E89" s="22">
        <v>1.2</v>
      </c>
      <c r="F89" s="27">
        <f t="shared" si="11"/>
        <v>1.1796733212341199</v>
      </c>
      <c r="G89" s="27">
        <f t="shared" si="10"/>
        <v>46.73811677480581</v>
      </c>
      <c r="H89" s="27">
        <f t="shared" si="13"/>
        <v>3.8445600367886281</v>
      </c>
      <c r="I89" s="27">
        <f t="shared" si="12"/>
        <v>83.483560466153193</v>
      </c>
      <c r="J89" s="35">
        <v>102.22290465428637</v>
      </c>
      <c r="K89" s="58"/>
    </row>
    <row r="90" spans="1:11" ht="15" customHeight="1">
      <c r="A90" s="5">
        <v>2049</v>
      </c>
      <c r="B90" s="10" t="s">
        <v>112</v>
      </c>
      <c r="C90" s="6">
        <v>253</v>
      </c>
      <c r="D90" s="6">
        <v>3</v>
      </c>
      <c r="E90" s="22">
        <v>1.3</v>
      </c>
      <c r="F90" s="27">
        <f t="shared" si="11"/>
        <v>1.1857707509881421</v>
      </c>
      <c r="G90" s="27">
        <f t="shared" si="10"/>
        <v>46.979694149439936</v>
      </c>
      <c r="H90" s="27">
        <f t="shared" si="13"/>
        <v>3.84971546898054</v>
      </c>
      <c r="I90" s="27">
        <f t="shared" si="12"/>
        <v>83.595509253791874</v>
      </c>
      <c r="J90" s="35">
        <v>72.790477473208554</v>
      </c>
      <c r="K90" s="57"/>
    </row>
    <row r="91" spans="1:11" s="2" customFormat="1" ht="15" customHeight="1">
      <c r="A91" s="5">
        <v>2137</v>
      </c>
      <c r="B91" s="10" t="s">
        <v>53</v>
      </c>
      <c r="C91" s="6">
        <v>583</v>
      </c>
      <c r="D91" s="6">
        <v>7</v>
      </c>
      <c r="E91" s="22">
        <v>1.2</v>
      </c>
      <c r="F91" s="27">
        <f t="shared" si="11"/>
        <v>1.2006861063464835</v>
      </c>
      <c r="G91" s="27">
        <f t="shared" si="10"/>
        <v>47.570633698489502</v>
      </c>
      <c r="H91" s="27">
        <f t="shared" si="13"/>
        <v>3.8622156317447716</v>
      </c>
      <c r="I91" s="27">
        <f t="shared" si="12"/>
        <v>83.866946839361788</v>
      </c>
      <c r="J91" s="35">
        <v>76.692748129744857</v>
      </c>
      <c r="K91" s="57"/>
    </row>
    <row r="92" spans="1:11" ht="15" customHeight="1">
      <c r="A92" s="5">
        <v>2024</v>
      </c>
      <c r="B92" s="10" t="s">
        <v>102</v>
      </c>
      <c r="C92" s="6">
        <v>666</v>
      </c>
      <c r="D92" s="6">
        <v>8</v>
      </c>
      <c r="E92" s="22">
        <v>1.3</v>
      </c>
      <c r="F92" s="27">
        <f t="shared" si="11"/>
        <v>1.2012012012012012</v>
      </c>
      <c r="G92" s="27">
        <f t="shared" si="10"/>
        <v>47.591041520753983</v>
      </c>
      <c r="H92" s="27">
        <f t="shared" si="13"/>
        <v>3.8626445401793976</v>
      </c>
      <c r="I92" s="27">
        <f t="shared" si="12"/>
        <v>83.876260467681789</v>
      </c>
      <c r="J92" s="35">
        <v>82.79803656580026</v>
      </c>
      <c r="K92" s="57"/>
    </row>
    <row r="93" spans="1:11" ht="15" customHeight="1">
      <c r="A93" s="5">
        <v>2298</v>
      </c>
      <c r="B93" s="10" t="s">
        <v>32</v>
      </c>
      <c r="C93" s="6">
        <v>1159</v>
      </c>
      <c r="D93" s="6">
        <v>14</v>
      </c>
      <c r="E93" s="22">
        <v>1.2</v>
      </c>
      <c r="F93" s="27">
        <f t="shared" si="11"/>
        <v>1.2079378774805867</v>
      </c>
      <c r="G93" s="27">
        <f t="shared" si="10"/>
        <v>47.857945549990305</v>
      </c>
      <c r="H93" s="27">
        <f t="shared" si="13"/>
        <v>3.868237155315458</v>
      </c>
      <c r="I93" s="27">
        <f t="shared" si="12"/>
        <v>83.997702562331767</v>
      </c>
      <c r="J93" s="35">
        <v>102.77036763744938</v>
      </c>
      <c r="K93" s="58"/>
    </row>
    <row r="94" spans="1:11" ht="15" customHeight="1">
      <c r="A94" s="5">
        <v>2333</v>
      </c>
      <c r="B94" s="10" t="s">
        <v>115</v>
      </c>
      <c r="C94" s="6">
        <v>993</v>
      </c>
      <c r="D94" s="6">
        <v>12</v>
      </c>
      <c r="E94" s="22">
        <v>1.2</v>
      </c>
      <c r="F94" s="27">
        <f t="shared" si="11"/>
        <v>1.2084592145015105</v>
      </c>
      <c r="G94" s="27">
        <f t="shared" si="10"/>
        <v>47.878600684021372</v>
      </c>
      <c r="H94" s="27">
        <f t="shared" si="13"/>
        <v>3.8686686547827787</v>
      </c>
      <c r="I94" s="27">
        <f t="shared" si="12"/>
        <v>84.007072454211837</v>
      </c>
      <c r="J94" s="35">
        <v>97.880213353677362</v>
      </c>
      <c r="K94" s="58"/>
    </row>
    <row r="95" spans="1:11" ht="15" customHeight="1">
      <c r="A95" s="5">
        <v>2097</v>
      </c>
      <c r="B95" s="10" t="s">
        <v>121</v>
      </c>
      <c r="C95" s="6">
        <v>1404</v>
      </c>
      <c r="D95" s="6">
        <v>17</v>
      </c>
      <c r="E95" s="22">
        <v>1.3</v>
      </c>
      <c r="F95" s="27">
        <f t="shared" si="11"/>
        <v>1.2108262108262107</v>
      </c>
      <c r="G95" s="27">
        <f t="shared" si="10"/>
        <v>47.972379994477961</v>
      </c>
      <c r="H95" s="27">
        <f t="shared" si="13"/>
        <v>3.8706254285104102</v>
      </c>
      <c r="I95" s="27">
        <f t="shared" si="12"/>
        <v>84.049563255824026</v>
      </c>
      <c r="J95" s="35">
        <v>92.301959331435967</v>
      </c>
      <c r="K95" s="58"/>
    </row>
    <row r="96" spans="1:11" ht="15" customHeight="1">
      <c r="A96" s="5">
        <v>2208</v>
      </c>
      <c r="B96" s="10" t="s">
        <v>16</v>
      </c>
      <c r="C96" s="6">
        <v>1568</v>
      </c>
      <c r="D96" s="6">
        <v>19</v>
      </c>
      <c r="E96" s="22">
        <v>1.2</v>
      </c>
      <c r="F96" s="27">
        <f t="shared" si="11"/>
        <v>1.2117346938775511</v>
      </c>
      <c r="G96" s="27">
        <f t="shared" si="10"/>
        <v>48.008373676946817</v>
      </c>
      <c r="H96" s="27">
        <f t="shared" si="13"/>
        <v>3.871375447296038</v>
      </c>
      <c r="I96" s="27">
        <f t="shared" si="12"/>
        <v>84.065849706820131</v>
      </c>
      <c r="J96" s="35">
        <v>120.14011073866826</v>
      </c>
      <c r="K96" s="58"/>
    </row>
    <row r="97" spans="1:11" ht="15" customHeight="1">
      <c r="A97" s="12">
        <v>2337</v>
      </c>
      <c r="B97" s="11" t="s">
        <v>132</v>
      </c>
      <c r="C97" s="6">
        <v>1153</v>
      </c>
      <c r="D97" s="6">
        <v>14</v>
      </c>
      <c r="E97" s="22">
        <v>1.3</v>
      </c>
      <c r="F97" s="27">
        <f t="shared" si="11"/>
        <v>1.2142237640936688</v>
      </c>
      <c r="G97" s="27">
        <f t="shared" si="10"/>
        <v>48.106989499079596</v>
      </c>
      <c r="H97" s="27">
        <f t="shared" si="13"/>
        <v>3.8734274783861506</v>
      </c>
      <c r="I97" s="27">
        <f t="shared" si="12"/>
        <v>84.110408995776623</v>
      </c>
      <c r="J97" s="35">
        <v>91.526977349913153</v>
      </c>
      <c r="K97" s="58"/>
    </row>
    <row r="98" spans="1:11" ht="15" customHeight="1">
      <c r="A98" s="5">
        <v>2272</v>
      </c>
      <c r="B98" s="10" t="s">
        <v>80</v>
      </c>
      <c r="C98" s="6">
        <v>1677</v>
      </c>
      <c r="D98" s="6">
        <v>21</v>
      </c>
      <c r="E98" s="22">
        <v>1.3</v>
      </c>
      <c r="F98" s="27">
        <f t="shared" si="11"/>
        <v>1.2522361359570662</v>
      </c>
      <c r="G98" s="27">
        <f t="shared" si="10"/>
        <v>49.613022265150953</v>
      </c>
      <c r="H98" s="27">
        <f t="shared" si="13"/>
        <v>3.9042533449401651</v>
      </c>
      <c r="I98" s="27">
        <f t="shared" si="12"/>
        <v>84.779784182991335</v>
      </c>
      <c r="J98" s="35">
        <v>95.340863170302001</v>
      </c>
      <c r="K98" s="58"/>
    </row>
    <row r="99" spans="1:11" ht="15" customHeight="1">
      <c r="A99" s="5">
        <v>2153</v>
      </c>
      <c r="B99" s="10" t="s">
        <v>61</v>
      </c>
      <c r="C99" s="6">
        <v>1031</v>
      </c>
      <c r="D99" s="6">
        <v>13</v>
      </c>
      <c r="E99" s="22">
        <v>1.3</v>
      </c>
      <c r="F99" s="27">
        <f t="shared" si="11"/>
        <v>1.2609117361784674</v>
      </c>
      <c r="G99" s="27">
        <f t="shared" si="10"/>
        <v>49.956745573070798</v>
      </c>
      <c r="H99" s="27">
        <f t="shared" si="13"/>
        <v>3.9111575424845277</v>
      </c>
      <c r="I99" s="27">
        <f t="shared" si="12"/>
        <v>84.929706927765665</v>
      </c>
      <c r="J99" s="35">
        <v>91.189318713268662</v>
      </c>
      <c r="K99" s="58"/>
    </row>
    <row r="100" spans="1:11" ht="15" customHeight="1">
      <c r="A100" s="5">
        <v>2235</v>
      </c>
      <c r="B100" s="10" t="s">
        <v>127</v>
      </c>
      <c r="C100" s="6">
        <v>1030</v>
      </c>
      <c r="D100" s="6">
        <v>13</v>
      </c>
      <c r="E100" s="22">
        <v>1.3</v>
      </c>
      <c r="F100" s="27">
        <f t="shared" si="11"/>
        <v>1.262135922330097</v>
      </c>
      <c r="G100" s="27">
        <f t="shared" si="10"/>
        <v>50.005247267801934</v>
      </c>
      <c r="H100" s="27">
        <f t="shared" si="13"/>
        <v>3.9121279452778062</v>
      </c>
      <c r="I100" s="27">
        <f t="shared" si="12"/>
        <v>84.950778956682896</v>
      </c>
      <c r="J100" s="35">
        <v>96.325548177981119</v>
      </c>
      <c r="K100" s="58"/>
    </row>
    <row r="101" spans="1:11" ht="15" customHeight="1">
      <c r="A101" s="5">
        <v>2014</v>
      </c>
      <c r="B101" s="10" t="s">
        <v>145</v>
      </c>
      <c r="C101" s="6">
        <v>937</v>
      </c>
      <c r="D101" s="6">
        <v>12</v>
      </c>
      <c r="E101" s="22">
        <v>1.3</v>
      </c>
      <c r="F101" s="27">
        <f t="shared" si="11"/>
        <v>1.2806830309498398</v>
      </c>
      <c r="G101" s="27">
        <f t="shared" si="10"/>
        <v>50.740075217965021</v>
      </c>
      <c r="H101" s="27">
        <f t="shared" si="13"/>
        <v>3.9267160365895291</v>
      </c>
      <c r="I101" s="27">
        <f t="shared" si="12"/>
        <v>85.267555334591989</v>
      </c>
      <c r="J101" s="35">
        <v>102.23439858734866</v>
      </c>
      <c r="K101" s="58"/>
    </row>
    <row r="102" spans="1:11" ht="15" customHeight="1">
      <c r="A102" s="5">
        <v>2336</v>
      </c>
      <c r="B102" s="10" t="s">
        <v>116</v>
      </c>
      <c r="C102" s="6">
        <v>1347</v>
      </c>
      <c r="D102" s="6">
        <v>18</v>
      </c>
      <c r="E102" s="22">
        <v>1.3</v>
      </c>
      <c r="F102" s="27">
        <f t="shared" si="11"/>
        <v>1.3363028953229399</v>
      </c>
      <c r="G102" s="27">
        <f t="shared" si="10"/>
        <v>52.943708774201816</v>
      </c>
      <c r="H102" s="27">
        <f t="shared" si="13"/>
        <v>3.9692292505257516</v>
      </c>
      <c r="I102" s="27">
        <f t="shared" si="12"/>
        <v>86.190718045615682</v>
      </c>
      <c r="J102" s="35">
        <v>73.084248525983739</v>
      </c>
      <c r="K102" s="57"/>
    </row>
    <row r="103" spans="1:11" ht="15" customHeight="1">
      <c r="A103" s="5">
        <v>2063</v>
      </c>
      <c r="B103" s="10" t="s">
        <v>87</v>
      </c>
      <c r="C103" s="6">
        <v>670</v>
      </c>
      <c r="D103" s="6">
        <v>9</v>
      </c>
      <c r="E103" s="22">
        <v>1.4</v>
      </c>
      <c r="F103" s="27">
        <f t="shared" si="11"/>
        <v>1.3432835820895521</v>
      </c>
      <c r="G103" s="27">
        <f t="shared" si="10"/>
        <v>53.22028038720137</v>
      </c>
      <c r="H103" s="27">
        <f t="shared" si="13"/>
        <v>3.9744395339911587</v>
      </c>
      <c r="I103" s="27">
        <f t="shared" si="12"/>
        <v>86.303857913524581</v>
      </c>
      <c r="J103" s="35">
        <v>93.983418556004622</v>
      </c>
      <c r="K103" s="58"/>
    </row>
    <row r="104" spans="1:11" ht="15" customHeight="1">
      <c r="A104" s="5">
        <v>2131</v>
      </c>
      <c r="B104" s="10" t="s">
        <v>50</v>
      </c>
      <c r="C104" s="6">
        <v>784</v>
      </c>
      <c r="D104" s="6">
        <v>11</v>
      </c>
      <c r="E104" s="22">
        <v>1.4</v>
      </c>
      <c r="F104" s="27">
        <f t="shared" si="11"/>
        <v>1.403061224489796</v>
      </c>
      <c r="G104" s="27">
        <f t="shared" ref="G104:G135" si="14">F104/$F$172*100</f>
        <v>55.588643204885791</v>
      </c>
      <c r="H104" s="27">
        <f t="shared" si="13"/>
        <v>4.0179789214879138</v>
      </c>
      <c r="I104" s="27">
        <f t="shared" si="12"/>
        <v>87.249303700288991</v>
      </c>
      <c r="J104" s="35">
        <v>98.069886224057626</v>
      </c>
      <c r="K104" s="58"/>
    </row>
    <row r="105" spans="1:11" ht="15" customHeight="1">
      <c r="A105" s="5">
        <v>2174</v>
      </c>
      <c r="B105" s="10" t="s">
        <v>117</v>
      </c>
      <c r="C105" s="6">
        <v>1846</v>
      </c>
      <c r="D105" s="6">
        <v>26</v>
      </c>
      <c r="E105" s="22">
        <v>1.4</v>
      </c>
      <c r="F105" s="27">
        <f t="shared" si="11"/>
        <v>1.4084507042253522</v>
      </c>
      <c r="G105" s="27">
        <f t="shared" si="14"/>
        <v>55.802171923982669</v>
      </c>
      <c r="H105" s="27">
        <f t="shared" si="13"/>
        <v>4.0218127919986353</v>
      </c>
      <c r="I105" s="27">
        <f t="shared" si="12"/>
        <v>87.332555140645894</v>
      </c>
      <c r="J105" s="35">
        <v>110.01745152671307</v>
      </c>
      <c r="K105" s="58"/>
    </row>
    <row r="106" spans="1:11" ht="15" customHeight="1">
      <c r="A106" s="5">
        <v>2148</v>
      </c>
      <c r="B106" s="10" t="s">
        <v>58</v>
      </c>
      <c r="C106" s="6">
        <v>2251</v>
      </c>
      <c r="D106" s="6">
        <v>32</v>
      </c>
      <c r="E106" s="22">
        <v>1.5</v>
      </c>
      <c r="F106" s="27">
        <f t="shared" si="11"/>
        <v>1.4215904042647711</v>
      </c>
      <c r="G106" s="27">
        <f t="shared" si="14"/>
        <v>56.322760822429409</v>
      </c>
      <c r="H106" s="27">
        <f t="shared" si="13"/>
        <v>4.0310987309329454</v>
      </c>
      <c r="I106" s="27">
        <f t="shared" si="12"/>
        <v>87.534196742568966</v>
      </c>
      <c r="J106" s="35">
        <v>108.33572852006887</v>
      </c>
      <c r="K106" s="58"/>
    </row>
    <row r="107" spans="1:11" ht="15" customHeight="1">
      <c r="A107" s="5">
        <v>2025</v>
      </c>
      <c r="B107" s="10" t="s">
        <v>146</v>
      </c>
      <c r="C107" s="6">
        <v>1050</v>
      </c>
      <c r="D107" s="6">
        <v>15</v>
      </c>
      <c r="E107" s="22">
        <v>1.4</v>
      </c>
      <c r="F107" s="27">
        <f t="shared" si="11"/>
        <v>1.4285714285714286</v>
      </c>
      <c r="G107" s="27">
        <f t="shared" si="14"/>
        <v>56.599345808610991</v>
      </c>
      <c r="H107" s="27">
        <f t="shared" si="13"/>
        <v>4.0359974269905923</v>
      </c>
      <c r="I107" s="27">
        <f t="shared" si="12"/>
        <v>87.640570575886827</v>
      </c>
      <c r="J107" s="35">
        <v>100.38936488440255</v>
      </c>
      <c r="K107" s="58"/>
    </row>
    <row r="108" spans="1:11" ht="15" customHeight="1">
      <c r="A108" s="5">
        <v>2310</v>
      </c>
      <c r="B108" s="10" t="s">
        <v>43</v>
      </c>
      <c r="C108" s="6">
        <v>417</v>
      </c>
      <c r="D108" s="6">
        <v>6</v>
      </c>
      <c r="E108" s="22">
        <v>1.5</v>
      </c>
      <c r="F108" s="27">
        <f t="shared" si="11"/>
        <v>1.4388489208633095</v>
      </c>
      <c r="G108" s="27">
        <f t="shared" si="14"/>
        <v>57.006535346802437</v>
      </c>
      <c r="H108" s="27">
        <f t="shared" si="13"/>
        <v>4.0431659164692046</v>
      </c>
      <c r="I108" s="27">
        <f t="shared" si="12"/>
        <v>87.796232347093977</v>
      </c>
      <c r="J108" s="35">
        <v>102.98326208229518</v>
      </c>
      <c r="K108" s="58"/>
    </row>
    <row r="109" spans="1:11" ht="15" customHeight="1">
      <c r="A109" s="5">
        <v>2262</v>
      </c>
      <c r="B109" s="10" t="s">
        <v>73</v>
      </c>
      <c r="C109" s="6">
        <v>4030</v>
      </c>
      <c r="D109" s="6">
        <v>58</v>
      </c>
      <c r="E109" s="22">
        <v>1.5</v>
      </c>
      <c r="F109" s="27">
        <f t="shared" si="11"/>
        <v>1.4392059553349876</v>
      </c>
      <c r="G109" s="27">
        <f t="shared" si="14"/>
        <v>57.020680889072104</v>
      </c>
      <c r="H109" s="27">
        <f t="shared" si="13"/>
        <v>4.0434140246456414</v>
      </c>
      <c r="I109" s="27">
        <f t="shared" si="12"/>
        <v>87.801619947691051</v>
      </c>
      <c r="J109" s="35">
        <v>104.16563001462471</v>
      </c>
      <c r="K109" s="58"/>
    </row>
    <row r="110" spans="1:11" ht="15" customHeight="1">
      <c r="A110" s="5">
        <v>2034</v>
      </c>
      <c r="B110" s="10" t="s">
        <v>104</v>
      </c>
      <c r="C110" s="6">
        <v>612</v>
      </c>
      <c r="D110" s="6">
        <v>9</v>
      </c>
      <c r="E110" s="22">
        <v>1.5</v>
      </c>
      <c r="F110" s="27">
        <f t="shared" si="11"/>
        <v>1.4705882352941175</v>
      </c>
      <c r="G110" s="27">
        <f t="shared" si="14"/>
        <v>58.264032450040716</v>
      </c>
      <c r="H110" s="27">
        <f t="shared" si="13"/>
        <v>4.0649849638638438</v>
      </c>
      <c r="I110" s="27">
        <f t="shared" si="12"/>
        <v>88.270026941287838</v>
      </c>
      <c r="J110" s="35">
        <v>82.332669563034685</v>
      </c>
      <c r="K110" s="57"/>
    </row>
    <row r="111" spans="1:11" ht="15" customHeight="1">
      <c r="A111" s="5">
        <v>2220</v>
      </c>
      <c r="B111" s="10" t="s">
        <v>125</v>
      </c>
      <c r="C111" s="6">
        <v>3051</v>
      </c>
      <c r="D111" s="6">
        <v>47</v>
      </c>
      <c r="E111" s="22">
        <v>1.6</v>
      </c>
      <c r="F111" s="27">
        <f t="shared" si="11"/>
        <v>1.5404785316289742</v>
      </c>
      <c r="G111" s="27">
        <f t="shared" si="14"/>
        <v>61.033053985686713</v>
      </c>
      <c r="H111" s="27">
        <f t="shared" si="13"/>
        <v>4.1114155860333401</v>
      </c>
      <c r="I111" s="27">
        <f t="shared" si="12"/>
        <v>89.278255091265194</v>
      </c>
      <c r="J111" s="35">
        <v>97.462474333538395</v>
      </c>
      <c r="K111" s="58"/>
    </row>
    <row r="112" spans="1:11" ht="15" customHeight="1">
      <c r="A112" s="5">
        <v>2294</v>
      </c>
      <c r="B112" s="10" t="s">
        <v>30</v>
      </c>
      <c r="C112" s="6">
        <v>1466</v>
      </c>
      <c r="D112" s="6">
        <v>23</v>
      </c>
      <c r="E112" s="22">
        <v>1.6</v>
      </c>
      <c r="F112" s="27">
        <f t="shared" si="11"/>
        <v>1.5688949522510234</v>
      </c>
      <c r="G112" s="27">
        <f t="shared" si="14"/>
        <v>62.158899557887928</v>
      </c>
      <c r="H112" s="27">
        <f t="shared" si="13"/>
        <v>4.1296940025225037</v>
      </c>
      <c r="I112" s="27">
        <f t="shared" si="12"/>
        <v>89.675165862223849</v>
      </c>
      <c r="J112" s="35">
        <v>107.69310862441459</v>
      </c>
      <c r="K112" s="58"/>
    </row>
    <row r="113" spans="1:11" ht="15" customHeight="1">
      <c r="A113" s="5">
        <v>2128</v>
      </c>
      <c r="B113" s="10" t="s">
        <v>47</v>
      </c>
      <c r="C113" s="6">
        <v>254</v>
      </c>
      <c r="D113" s="6">
        <v>4</v>
      </c>
      <c r="E113" s="22">
        <v>1.6</v>
      </c>
      <c r="F113" s="27">
        <f t="shared" ref="F113:F144" si="15">D113/C113*100</f>
        <v>1.5748031496062991</v>
      </c>
      <c r="G113" s="27">
        <f t="shared" si="14"/>
        <v>62.39297963153966</v>
      </c>
      <c r="H113" s="27">
        <f t="shared" si="13"/>
        <v>4.1334527631413049</v>
      </c>
      <c r="I113" s="27">
        <f t="shared" ref="I113:I144" si="16">H113/$H$172*100</f>
        <v>89.756786312000884</v>
      </c>
      <c r="J113" s="35">
        <v>92.533609617191786</v>
      </c>
      <c r="K113" s="58"/>
    </row>
    <row r="114" spans="1:11" ht="15" customHeight="1">
      <c r="A114" s="5">
        <v>2122</v>
      </c>
      <c r="B114" s="10" t="s">
        <v>126</v>
      </c>
      <c r="C114" s="6">
        <v>1711</v>
      </c>
      <c r="D114" s="6">
        <v>27</v>
      </c>
      <c r="E114" s="22">
        <v>1.6</v>
      </c>
      <c r="F114" s="27">
        <f t="shared" si="15"/>
        <v>1.5780245470485097</v>
      </c>
      <c r="G114" s="27">
        <f t="shared" si="14"/>
        <v>62.520609923012714</v>
      </c>
      <c r="H114" s="27">
        <f t="shared" si="13"/>
        <v>4.1354962611520865</v>
      </c>
      <c r="I114" s="27">
        <f t="shared" si="16"/>
        <v>89.801160307494015</v>
      </c>
      <c r="J114" s="35">
        <v>98.227169436968694</v>
      </c>
      <c r="K114" s="58"/>
    </row>
    <row r="115" spans="1:11" ht="15" customHeight="1">
      <c r="A115" s="5">
        <v>2011</v>
      </c>
      <c r="B115" s="10" t="s">
        <v>144</v>
      </c>
      <c r="C115" s="6">
        <v>1510</v>
      </c>
      <c r="D115" s="6">
        <v>24</v>
      </c>
      <c r="E115" s="22">
        <v>1.6</v>
      </c>
      <c r="F115" s="27">
        <f t="shared" si="15"/>
        <v>1.5894039735099337</v>
      </c>
      <c r="G115" s="27">
        <f t="shared" si="14"/>
        <v>62.971457588388382</v>
      </c>
      <c r="H115" s="27">
        <f t="shared" si="13"/>
        <v>4.1426815695789267</v>
      </c>
      <c r="I115" s="27">
        <f t="shared" si="16"/>
        <v>89.957187297521486</v>
      </c>
      <c r="J115" s="35">
        <v>96.070635789434178</v>
      </c>
      <c r="K115" s="58"/>
    </row>
    <row r="116" spans="1:11" ht="15" customHeight="1">
      <c r="A116" s="5">
        <v>2009</v>
      </c>
      <c r="B116" s="10" t="s">
        <v>96</v>
      </c>
      <c r="C116" s="6">
        <v>371</v>
      </c>
      <c r="D116" s="6">
        <v>6</v>
      </c>
      <c r="E116" s="22">
        <v>1.6</v>
      </c>
      <c r="F116" s="27">
        <f t="shared" si="15"/>
        <v>1.6172506738544474</v>
      </c>
      <c r="G116" s="27">
        <f t="shared" si="14"/>
        <v>64.074731104087917</v>
      </c>
      <c r="H116" s="27">
        <f t="shared" si="13"/>
        <v>4.1600500756605712</v>
      </c>
      <c r="I116" s="27">
        <f t="shared" si="16"/>
        <v>90.334339615029563</v>
      </c>
      <c r="J116" s="35">
        <v>77.433228021745876</v>
      </c>
      <c r="K116" s="57"/>
    </row>
    <row r="117" spans="1:11" ht="15" customHeight="1">
      <c r="A117" s="5">
        <v>2303</v>
      </c>
      <c r="B117" s="10" t="s">
        <v>37</v>
      </c>
      <c r="C117" s="6">
        <v>955</v>
      </c>
      <c r="D117" s="6">
        <v>16</v>
      </c>
      <c r="E117" s="22">
        <v>1.7</v>
      </c>
      <c r="F117" s="27">
        <f t="shared" si="15"/>
        <v>1.6753926701570683</v>
      </c>
      <c r="G117" s="27">
        <f t="shared" si="14"/>
        <v>66.378290372402418</v>
      </c>
      <c r="H117" s="27">
        <f t="shared" si="13"/>
        <v>4.1953700507990019</v>
      </c>
      <c r="I117" s="27">
        <f t="shared" si="16"/>
        <v>91.101303130208592</v>
      </c>
      <c r="J117" s="35">
        <v>93.792737941884866</v>
      </c>
      <c r="K117" s="58"/>
    </row>
    <row r="118" spans="1:11" ht="15" customHeight="1">
      <c r="A118" s="5">
        <v>2177</v>
      </c>
      <c r="B118" s="10" t="s">
        <v>5</v>
      </c>
      <c r="C118" s="6">
        <v>705</v>
      </c>
      <c r="D118" s="6">
        <v>12</v>
      </c>
      <c r="E118" s="22">
        <v>1.7</v>
      </c>
      <c r="F118" s="27">
        <f t="shared" si="15"/>
        <v>1.7021276595744681</v>
      </c>
      <c r="G118" s="27">
        <f t="shared" si="14"/>
        <v>67.437518410259898</v>
      </c>
      <c r="H118" s="27">
        <f t="shared" si="13"/>
        <v>4.2112015160156826</v>
      </c>
      <c r="I118" s="27">
        <f t="shared" si="16"/>
        <v>91.445079029410977</v>
      </c>
      <c r="J118" s="35">
        <v>99.082344456533946</v>
      </c>
      <c r="K118" s="58"/>
    </row>
    <row r="119" spans="1:11" ht="15" customHeight="1">
      <c r="A119" s="5">
        <v>2013</v>
      </c>
      <c r="B119" s="10" t="s">
        <v>98</v>
      </c>
      <c r="C119" s="6">
        <v>2936</v>
      </c>
      <c r="D119" s="6">
        <v>50</v>
      </c>
      <c r="E119" s="22">
        <v>1.7</v>
      </c>
      <c r="F119" s="27">
        <f t="shared" si="15"/>
        <v>1.7029972752043598</v>
      </c>
      <c r="G119" s="27">
        <f t="shared" si="14"/>
        <v>67.471972183289665</v>
      </c>
      <c r="H119" s="27">
        <f t="shared" si="13"/>
        <v>4.2117122847336912</v>
      </c>
      <c r="I119" s="27">
        <f t="shared" si="16"/>
        <v>91.456170231198968</v>
      </c>
      <c r="J119" s="35">
        <v>110.74624962550146</v>
      </c>
      <c r="K119" s="58"/>
    </row>
    <row r="120" spans="1:11" s="2" customFormat="1" ht="15" customHeight="1">
      <c r="A120" s="5">
        <v>2306</v>
      </c>
      <c r="B120" s="10" t="s">
        <v>39</v>
      </c>
      <c r="C120" s="6">
        <v>3147</v>
      </c>
      <c r="D120" s="6">
        <v>54</v>
      </c>
      <c r="E120" s="22">
        <v>1.7</v>
      </c>
      <c r="F120" s="27">
        <f t="shared" si="15"/>
        <v>1.7159199237368923</v>
      </c>
      <c r="G120" s="27">
        <f t="shared" si="14"/>
        <v>67.983961600428827</v>
      </c>
      <c r="H120" s="27">
        <f t="shared" ref="H120:H151" si="17">LN(G120)</f>
        <v>4.2192718185398181</v>
      </c>
      <c r="I120" s="27">
        <f t="shared" si="16"/>
        <v>91.620323422087068</v>
      </c>
      <c r="J120" s="35">
        <v>113.1524492850093</v>
      </c>
      <c r="K120" s="58"/>
    </row>
    <row r="121" spans="1:11" ht="15" customHeight="1">
      <c r="A121" s="5">
        <v>2295</v>
      </c>
      <c r="B121" s="10" t="s">
        <v>27</v>
      </c>
      <c r="C121" s="6">
        <v>3309</v>
      </c>
      <c r="D121" s="6">
        <v>57</v>
      </c>
      <c r="E121" s="22">
        <v>1.7</v>
      </c>
      <c r="F121" s="27">
        <f t="shared" si="15"/>
        <v>1.7225747960108795</v>
      </c>
      <c r="G121" s="27">
        <f t="shared" si="14"/>
        <v>68.247624592432103</v>
      </c>
      <c r="H121" s="27">
        <f t="shared" si="17"/>
        <v>4.2231426289528891</v>
      </c>
      <c r="I121" s="27">
        <f t="shared" si="16"/>
        <v>91.704377002231581</v>
      </c>
      <c r="J121" s="35">
        <v>103.95390541485176</v>
      </c>
      <c r="K121" s="58"/>
    </row>
    <row r="122" spans="1:11" ht="15" customHeight="1">
      <c r="A122" s="5">
        <v>2200</v>
      </c>
      <c r="B122" s="10" t="s">
        <v>14</v>
      </c>
      <c r="C122" s="6">
        <v>1886</v>
      </c>
      <c r="D122" s="6">
        <v>33</v>
      </c>
      <c r="E122" s="22">
        <v>1.8</v>
      </c>
      <c r="F122" s="27">
        <f t="shared" si="15"/>
        <v>1.7497348886532342</v>
      </c>
      <c r="G122" s="27">
        <f t="shared" si="14"/>
        <v>69.323695025393079</v>
      </c>
      <c r="H122" s="27">
        <f t="shared" si="17"/>
        <v>4.2387867673130284</v>
      </c>
      <c r="I122" s="27">
        <f t="shared" si="16"/>
        <v>92.044085150428558</v>
      </c>
      <c r="J122" s="35">
        <v>112.07113804036214</v>
      </c>
      <c r="K122" s="58"/>
    </row>
    <row r="123" spans="1:11" ht="15" customHeight="1">
      <c r="A123" s="5">
        <v>2050</v>
      </c>
      <c r="B123" s="10" t="s">
        <v>135</v>
      </c>
      <c r="C123" s="6">
        <v>1358</v>
      </c>
      <c r="D123" s="6">
        <v>24</v>
      </c>
      <c r="E123" s="22">
        <v>1.8</v>
      </c>
      <c r="F123" s="27">
        <f t="shared" si="15"/>
        <v>1.7673048600883652</v>
      </c>
      <c r="G123" s="27">
        <f t="shared" si="14"/>
        <v>70.019809247766162</v>
      </c>
      <c r="H123" s="27">
        <f t="shared" si="17"/>
        <v>4.2487781912692553</v>
      </c>
      <c r="I123" s="27">
        <f t="shared" si="16"/>
        <v>92.261046164955815</v>
      </c>
      <c r="J123" s="35">
        <v>93.230200400124275</v>
      </c>
      <c r="K123" s="58"/>
    </row>
    <row r="124" spans="1:11" ht="15" customHeight="1">
      <c r="A124" s="5">
        <v>2149</v>
      </c>
      <c r="B124" s="10" t="s">
        <v>59</v>
      </c>
      <c r="C124" s="6">
        <v>1517</v>
      </c>
      <c r="D124" s="6">
        <v>28</v>
      </c>
      <c r="E124" s="22">
        <v>1.9</v>
      </c>
      <c r="F124" s="27">
        <f t="shared" si="15"/>
        <v>1.8457481872116019</v>
      </c>
      <c r="G124" s="27">
        <f t="shared" si="14"/>
        <v>73.127697946524421</v>
      </c>
      <c r="H124" s="27">
        <f t="shared" si="17"/>
        <v>4.2922071998666231</v>
      </c>
      <c r="I124" s="27">
        <f t="shared" si="16"/>
        <v>93.204095104374105</v>
      </c>
      <c r="J124" s="35">
        <v>79.181316139942894</v>
      </c>
      <c r="K124" s="57"/>
    </row>
    <row r="125" spans="1:11" s="2" customFormat="1" ht="15" customHeight="1">
      <c r="A125" s="5">
        <v>2221</v>
      </c>
      <c r="B125" s="10" t="s">
        <v>20</v>
      </c>
      <c r="C125" s="6">
        <v>968</v>
      </c>
      <c r="D125" s="6">
        <v>18</v>
      </c>
      <c r="E125" s="22">
        <v>1.9</v>
      </c>
      <c r="F125" s="27">
        <f t="shared" si="15"/>
        <v>1.859504132231405</v>
      </c>
      <c r="G125" s="27">
        <f t="shared" si="14"/>
        <v>73.672702188894462</v>
      </c>
      <c r="H125" s="27">
        <f t="shared" si="17"/>
        <v>4.2996323396595386</v>
      </c>
      <c r="I125" s="27">
        <f t="shared" si="16"/>
        <v>93.365329966345286</v>
      </c>
      <c r="J125" s="35">
        <v>98.151385611618593</v>
      </c>
      <c r="K125" s="58"/>
    </row>
    <row r="126" spans="1:11" ht="15" customHeight="1">
      <c r="A126" s="5">
        <v>2052</v>
      </c>
      <c r="B126" s="10" t="s">
        <v>139</v>
      </c>
      <c r="C126" s="6">
        <v>1067</v>
      </c>
      <c r="D126" s="6">
        <v>20</v>
      </c>
      <c r="E126" s="22">
        <v>1.9</v>
      </c>
      <c r="F126" s="27">
        <f t="shared" si="15"/>
        <v>1.874414245548266</v>
      </c>
      <c r="G126" s="27">
        <f t="shared" si="14"/>
        <v>74.263434050661076</v>
      </c>
      <c r="H126" s="27">
        <f t="shared" si="17"/>
        <v>4.3076186912921886</v>
      </c>
      <c r="I126" s="27">
        <f t="shared" si="16"/>
        <v>93.538751388575221</v>
      </c>
      <c r="J126" s="35">
        <v>92.85823985016404</v>
      </c>
      <c r="K126" s="57"/>
    </row>
    <row r="127" spans="1:11" ht="15" customHeight="1">
      <c r="A127" s="5">
        <v>2223</v>
      </c>
      <c r="B127" s="10" t="s">
        <v>124</v>
      </c>
      <c r="C127" s="6">
        <v>1238</v>
      </c>
      <c r="D127" s="6">
        <v>24</v>
      </c>
      <c r="E127" s="22">
        <v>2</v>
      </c>
      <c r="F127" s="27">
        <f t="shared" si="15"/>
        <v>1.938610662358643</v>
      </c>
      <c r="G127" s="27">
        <f t="shared" si="14"/>
        <v>76.80686668696805</v>
      </c>
      <c r="H127" s="27">
        <f t="shared" si="17"/>
        <v>4.3412940461433553</v>
      </c>
      <c r="I127" s="27">
        <f t="shared" si="16"/>
        <v>94.270002427975015</v>
      </c>
      <c r="J127" s="35">
        <v>91.352119960011947</v>
      </c>
      <c r="K127" s="57"/>
    </row>
    <row r="128" spans="1:11" ht="15" customHeight="1">
      <c r="A128" s="5">
        <v>2225</v>
      </c>
      <c r="B128" s="10" t="s">
        <v>21</v>
      </c>
      <c r="C128" s="6">
        <v>153</v>
      </c>
      <c r="D128" s="6">
        <v>3</v>
      </c>
      <c r="E128" s="22">
        <v>2.2000000000000002</v>
      </c>
      <c r="F128" s="27">
        <f t="shared" si="15"/>
        <v>1.9607843137254901</v>
      </c>
      <c r="G128" s="27">
        <f t="shared" si="14"/>
        <v>77.685376600054283</v>
      </c>
      <c r="H128" s="27">
        <f t="shared" si="17"/>
        <v>4.3526670363156246</v>
      </c>
      <c r="I128" s="27">
        <f t="shared" si="16"/>
        <v>94.516963771702834</v>
      </c>
      <c r="J128" s="35">
        <v>108.9535914759779</v>
      </c>
      <c r="K128" s="58"/>
    </row>
    <row r="129" spans="1:11" ht="15" customHeight="1">
      <c r="A129" s="5">
        <v>2102</v>
      </c>
      <c r="B129" s="10" t="s">
        <v>93</v>
      </c>
      <c r="C129" s="6">
        <v>2717</v>
      </c>
      <c r="D129" s="6">
        <v>54</v>
      </c>
      <c r="E129" s="22">
        <v>2.1</v>
      </c>
      <c r="F129" s="27">
        <f t="shared" si="15"/>
        <v>1.9874861980125138</v>
      </c>
      <c r="G129" s="27">
        <f t="shared" si="14"/>
        <v>78.743293027806232</v>
      </c>
      <c r="H129" s="27">
        <f t="shared" si="17"/>
        <v>4.3661931061778771</v>
      </c>
      <c r="I129" s="27">
        <f t="shared" si="16"/>
        <v>94.810678646853546</v>
      </c>
      <c r="J129" s="35">
        <v>99.405051903565749</v>
      </c>
      <c r="K129" s="58"/>
    </row>
    <row r="130" spans="1:11" s="2" customFormat="1" ht="15" customHeight="1">
      <c r="A130" s="5">
        <v>2189</v>
      </c>
      <c r="B130" s="10" t="s">
        <v>156</v>
      </c>
      <c r="C130" s="6">
        <v>1100</v>
      </c>
      <c r="D130" s="6">
        <v>22</v>
      </c>
      <c r="E130" s="22">
        <v>2</v>
      </c>
      <c r="F130" s="27">
        <f t="shared" si="15"/>
        <v>2</v>
      </c>
      <c r="G130" s="27">
        <f t="shared" si="14"/>
        <v>79.239084132055382</v>
      </c>
      <c r="H130" s="27">
        <f t="shared" si="17"/>
        <v>4.3724696636118052</v>
      </c>
      <c r="I130" s="27">
        <f t="shared" si="16"/>
        <v>94.946972359798735</v>
      </c>
      <c r="J130" s="35">
        <v>100.8301317688382</v>
      </c>
      <c r="K130" s="58"/>
    </row>
    <row r="131" spans="1:11" ht="15" customHeight="1">
      <c r="A131" s="5">
        <v>2155</v>
      </c>
      <c r="B131" s="10" t="s">
        <v>62</v>
      </c>
      <c r="C131" s="6">
        <v>1035</v>
      </c>
      <c r="D131" s="6">
        <v>21</v>
      </c>
      <c r="E131" s="22">
        <v>2.1</v>
      </c>
      <c r="F131" s="27">
        <f t="shared" si="15"/>
        <v>2.0289855072463765</v>
      </c>
      <c r="G131" s="27">
        <f t="shared" si="14"/>
        <v>80.38747665570834</v>
      </c>
      <c r="H131" s="27">
        <f t="shared" si="17"/>
        <v>4.386858401063904</v>
      </c>
      <c r="I131" s="27">
        <f t="shared" si="16"/>
        <v>95.259419823648784</v>
      </c>
      <c r="J131" s="35">
        <v>88.434975925660225</v>
      </c>
      <c r="K131" s="57"/>
    </row>
    <row r="132" spans="1:11" ht="15" customHeight="1">
      <c r="A132" s="5">
        <v>2134</v>
      </c>
      <c r="B132" s="10" t="s">
        <v>51</v>
      </c>
      <c r="C132" s="6">
        <v>772</v>
      </c>
      <c r="D132" s="6">
        <v>16</v>
      </c>
      <c r="E132" s="22">
        <v>2.1</v>
      </c>
      <c r="F132" s="27">
        <f t="shared" si="15"/>
        <v>2.0725388601036272</v>
      </c>
      <c r="G132" s="27">
        <f t="shared" si="14"/>
        <v>82.113040551352739</v>
      </c>
      <c r="H132" s="27">
        <f t="shared" si="17"/>
        <v>4.4080968412549559</v>
      </c>
      <c r="I132" s="27">
        <f t="shared" si="16"/>
        <v>95.720606692609095</v>
      </c>
      <c r="J132" s="35">
        <v>66.064386427495961</v>
      </c>
      <c r="K132" s="57"/>
    </row>
    <row r="133" spans="1:11" s="2" customFormat="1" ht="15" customHeight="1">
      <c r="A133" s="5">
        <v>2226</v>
      </c>
      <c r="B133" s="10" t="s">
        <v>22</v>
      </c>
      <c r="C133" s="6">
        <v>1447</v>
      </c>
      <c r="D133" s="6">
        <v>30</v>
      </c>
      <c r="E133" s="22">
        <v>2.1</v>
      </c>
      <c r="F133" s="27">
        <f t="shared" si="15"/>
        <v>2.073255010366275</v>
      </c>
      <c r="G133" s="27">
        <f t="shared" si="14"/>
        <v>82.141414096809314</v>
      </c>
      <c r="H133" s="27">
        <f t="shared" si="17"/>
        <v>4.4084423240706228</v>
      </c>
      <c r="I133" s="27">
        <f t="shared" si="16"/>
        <v>95.728108756630917</v>
      </c>
      <c r="J133" s="35">
        <v>92.523051656860474</v>
      </c>
      <c r="K133" s="57"/>
    </row>
    <row r="134" spans="1:11" ht="15" customHeight="1">
      <c r="A134" s="5">
        <v>2257</v>
      </c>
      <c r="B134" s="10" t="s">
        <v>160</v>
      </c>
      <c r="C134" s="6">
        <v>848</v>
      </c>
      <c r="D134" s="6">
        <v>18</v>
      </c>
      <c r="E134" s="22">
        <v>2.2000000000000002</v>
      </c>
      <c r="F134" s="27">
        <f t="shared" si="15"/>
        <v>2.1226415094339623</v>
      </c>
      <c r="G134" s="27">
        <f t="shared" si="14"/>
        <v>84.09808457411539</v>
      </c>
      <c r="H134" s="27">
        <f t="shared" si="17"/>
        <v>4.431983791144213</v>
      </c>
      <c r="I134" s="27">
        <f t="shared" si="16"/>
        <v>96.239305218929289</v>
      </c>
      <c r="J134" s="35">
        <v>101.52639661640322</v>
      </c>
      <c r="K134" s="58"/>
    </row>
    <row r="135" spans="1:11" ht="15" customHeight="1">
      <c r="A135" s="5">
        <v>2089</v>
      </c>
      <c r="B135" s="10" t="s">
        <v>120</v>
      </c>
      <c r="C135" s="6">
        <v>399</v>
      </c>
      <c r="D135" s="6">
        <v>9</v>
      </c>
      <c r="E135" s="22">
        <v>2.5</v>
      </c>
      <c r="F135" s="27">
        <f t="shared" si="15"/>
        <v>2.2556390977443606</v>
      </c>
      <c r="G135" s="27">
        <f t="shared" si="14"/>
        <v>89.367388118859438</v>
      </c>
      <c r="H135" s="27">
        <f t="shared" si="17"/>
        <v>4.492755829486307</v>
      </c>
      <c r="I135" s="27">
        <f t="shared" si="16"/>
        <v>97.558953264228492</v>
      </c>
      <c r="J135" s="35">
        <v>99.339972546552687</v>
      </c>
      <c r="K135" s="58"/>
    </row>
    <row r="136" spans="1:11" ht="15" customHeight="1">
      <c r="A136" s="5">
        <v>2304</v>
      </c>
      <c r="B136" s="10" t="s">
        <v>38</v>
      </c>
      <c r="C136" s="6">
        <v>1281</v>
      </c>
      <c r="D136" s="6">
        <v>29</v>
      </c>
      <c r="E136" s="22">
        <v>2.2999999999999998</v>
      </c>
      <c r="F136" s="27">
        <f t="shared" si="15"/>
        <v>2.2638563622170182</v>
      </c>
      <c r="G136" s="27">
        <f t="shared" ref="G136:G167" si="18">F136/$F$172*100</f>
        <v>89.692952374301569</v>
      </c>
      <c r="H136" s="27">
        <f t="shared" si="17"/>
        <v>4.4963921971296905</v>
      </c>
      <c r="I136" s="27">
        <f t="shared" si="16"/>
        <v>97.637915984313153</v>
      </c>
      <c r="J136" s="35">
        <v>84.057587624288999</v>
      </c>
      <c r="K136" s="57"/>
    </row>
    <row r="137" spans="1:11" ht="15" customHeight="1">
      <c r="A137" s="5">
        <v>2325</v>
      </c>
      <c r="B137" s="10" t="s">
        <v>128</v>
      </c>
      <c r="C137" s="6">
        <v>6275</v>
      </c>
      <c r="D137" s="6">
        <v>143</v>
      </c>
      <c r="E137" s="22">
        <v>2.2999999999999998</v>
      </c>
      <c r="F137" s="27">
        <f t="shared" si="15"/>
        <v>2.2788844621513942</v>
      </c>
      <c r="G137" s="27">
        <f t="shared" si="18"/>
        <v>90.28835881182404</v>
      </c>
      <c r="H137" s="27">
        <f t="shared" si="17"/>
        <v>4.5030085352998732</v>
      </c>
      <c r="I137" s="27">
        <f t="shared" si="16"/>
        <v>97.781587942198954</v>
      </c>
      <c r="J137" s="35">
        <v>93.130259547996715</v>
      </c>
      <c r="K137" s="57"/>
    </row>
    <row r="138" spans="1:11" ht="15" customHeight="1">
      <c r="A138" s="5">
        <v>2184</v>
      </c>
      <c r="B138" s="10" t="s">
        <v>8</v>
      </c>
      <c r="C138" s="6">
        <v>1264</v>
      </c>
      <c r="D138" s="6">
        <v>29</v>
      </c>
      <c r="E138" s="22">
        <v>2.2999999999999998</v>
      </c>
      <c r="F138" s="27">
        <f t="shared" si="15"/>
        <v>2.2943037974683547</v>
      </c>
      <c r="G138" s="27">
        <f t="shared" si="18"/>
        <v>90.899265816044547</v>
      </c>
      <c r="H138" s="27">
        <f t="shared" si="17"/>
        <v>4.5097519243196222</v>
      </c>
      <c r="I138" s="27">
        <f t="shared" si="16"/>
        <v>97.928018774229159</v>
      </c>
      <c r="J138" s="35">
        <v>108.34382264541136</v>
      </c>
      <c r="K138" s="58"/>
    </row>
    <row r="139" spans="1:11" ht="15" customHeight="1">
      <c r="A139" s="5">
        <v>2323</v>
      </c>
      <c r="B139" s="10" t="s">
        <v>114</v>
      </c>
      <c r="C139" s="6">
        <v>1429</v>
      </c>
      <c r="D139" s="6">
        <v>33</v>
      </c>
      <c r="E139" s="22">
        <v>2.4</v>
      </c>
      <c r="F139" s="27">
        <f t="shared" si="15"/>
        <v>2.3093072078376489</v>
      </c>
      <c r="G139" s="27">
        <f t="shared" si="18"/>
        <v>91.493694064304677</v>
      </c>
      <c r="H139" s="27">
        <f t="shared" si="17"/>
        <v>4.516270052576564</v>
      </c>
      <c r="I139" s="27">
        <f t="shared" si="16"/>
        <v>98.069558130945538</v>
      </c>
      <c r="J139" s="35">
        <v>111.72518581661677</v>
      </c>
      <c r="K139" s="58"/>
    </row>
    <row r="140" spans="1:11" ht="15" customHeight="1">
      <c r="A140" s="5">
        <v>2222</v>
      </c>
      <c r="B140" s="10" t="s">
        <v>158</v>
      </c>
      <c r="C140" s="6">
        <v>1254</v>
      </c>
      <c r="D140" s="6">
        <v>29</v>
      </c>
      <c r="E140" s="22">
        <v>2.2999999999999998</v>
      </c>
      <c r="F140" s="27">
        <f t="shared" si="15"/>
        <v>2.3125996810207337</v>
      </c>
      <c r="G140" s="27">
        <f t="shared" si="18"/>
        <v>91.624140344083173</v>
      </c>
      <c r="H140" s="27">
        <f t="shared" si="17"/>
        <v>4.517694777833559</v>
      </c>
      <c r="I140" s="27">
        <f t="shared" si="16"/>
        <v>98.100495646812576</v>
      </c>
      <c r="J140" s="35">
        <v>105.15364625725205</v>
      </c>
      <c r="K140" s="58"/>
    </row>
    <row r="141" spans="1:11" ht="15" customHeight="1">
      <c r="A141" s="5">
        <v>2265</v>
      </c>
      <c r="B141" s="10" t="s">
        <v>76</v>
      </c>
      <c r="C141" s="6">
        <v>4774</v>
      </c>
      <c r="D141" s="6">
        <v>112</v>
      </c>
      <c r="E141" s="22">
        <v>2.4</v>
      </c>
      <c r="F141" s="27">
        <f t="shared" si="15"/>
        <v>2.3460410557184752</v>
      </c>
      <c r="G141" s="27">
        <f t="shared" si="18"/>
        <v>92.949072295666141</v>
      </c>
      <c r="H141" s="27">
        <f t="shared" si="17"/>
        <v>4.53205173343627</v>
      </c>
      <c r="I141" s="27">
        <f t="shared" si="16"/>
        <v>98.412252976571963</v>
      </c>
      <c r="J141" s="35">
        <v>113.90454838067087</v>
      </c>
      <c r="K141" s="58"/>
    </row>
    <row r="142" spans="1:11" ht="15" customHeight="1">
      <c r="A142" s="5">
        <v>2250</v>
      </c>
      <c r="B142" s="10" t="s">
        <v>66</v>
      </c>
      <c r="C142" s="6">
        <v>1357</v>
      </c>
      <c r="D142" s="6">
        <v>32</v>
      </c>
      <c r="E142" s="22">
        <v>2.2999999999999998</v>
      </c>
      <c r="F142" s="27">
        <f t="shared" si="15"/>
        <v>2.3581429624170966</v>
      </c>
      <c r="G142" s="27">
        <f t="shared" si="18"/>
        <v>93.428544297191323</v>
      </c>
      <c r="H142" s="27">
        <f t="shared" si="17"/>
        <v>4.5371969120048083</v>
      </c>
      <c r="I142" s="27">
        <f t="shared" si="16"/>
        <v>98.523979109608106</v>
      </c>
      <c r="J142" s="35">
        <v>114.51940447421913</v>
      </c>
      <c r="K142" s="58"/>
    </row>
    <row r="143" spans="1:11" ht="15" customHeight="1">
      <c r="A143" s="5">
        <v>2121</v>
      </c>
      <c r="B143" s="10" t="s">
        <v>123</v>
      </c>
      <c r="C143" s="6">
        <v>1445</v>
      </c>
      <c r="D143" s="6">
        <v>35</v>
      </c>
      <c r="E143" s="22">
        <v>2.5</v>
      </c>
      <c r="F143" s="27">
        <f t="shared" si="15"/>
        <v>2.422145328719723</v>
      </c>
      <c r="G143" s="27">
        <f t="shared" si="18"/>
        <v>95.964288741243536</v>
      </c>
      <c r="H143" s="27">
        <f t="shared" si="17"/>
        <v>4.5639761299828319</v>
      </c>
      <c r="I143" s="27">
        <f t="shared" si="16"/>
        <v>99.105482439485101</v>
      </c>
      <c r="J143" s="35">
        <v>60.747909194320663</v>
      </c>
      <c r="K143" s="57"/>
    </row>
    <row r="144" spans="1:11" ht="15" customHeight="1">
      <c r="A144" s="5">
        <v>2175</v>
      </c>
      <c r="B144" s="10" t="s">
        <v>4</v>
      </c>
      <c r="C144" s="6">
        <v>2992</v>
      </c>
      <c r="D144" s="6">
        <v>79</v>
      </c>
      <c r="E144" s="22">
        <v>2.8</v>
      </c>
      <c r="F144" s="27">
        <f t="shared" si="15"/>
        <v>2.6403743315508024</v>
      </c>
      <c r="G144" s="27">
        <f t="shared" si="18"/>
        <v>104.61042189893675</v>
      </c>
      <c r="H144" s="27">
        <f t="shared" si="17"/>
        <v>4.6502431824126047</v>
      </c>
      <c r="I144" s="27">
        <f t="shared" si="16"/>
        <v>100.97874768150055</v>
      </c>
      <c r="J144" s="35">
        <v>117.21976253674511</v>
      </c>
      <c r="K144" s="58"/>
    </row>
    <row r="145" spans="1:11" ht="15" customHeight="1">
      <c r="A145" s="5">
        <v>2305</v>
      </c>
      <c r="B145" s="10" t="s">
        <v>161</v>
      </c>
      <c r="C145" s="6">
        <v>4006</v>
      </c>
      <c r="D145" s="6">
        <v>107</v>
      </c>
      <c r="E145" s="22">
        <v>2.7</v>
      </c>
      <c r="F145" s="27">
        <f t="shared" ref="F145:F170" si="19">D145/C145*100</f>
        <v>2.6709935097353967</v>
      </c>
      <c r="G145" s="27">
        <f t="shared" si="18"/>
        <v>105.8235397170485</v>
      </c>
      <c r="H145" s="27">
        <f t="shared" si="17"/>
        <v>4.6617729872760938</v>
      </c>
      <c r="I145" s="27">
        <f t="shared" ref="I145:I170" si="20">H145/$H$172*100</f>
        <v>101.22911421298228</v>
      </c>
      <c r="J145" s="35">
        <v>108.74492814818539</v>
      </c>
      <c r="K145" s="58"/>
    </row>
    <row r="146" spans="1:11" ht="15" customHeight="1">
      <c r="A146" s="5">
        <v>2307</v>
      </c>
      <c r="B146" s="10" t="s">
        <v>40</v>
      </c>
      <c r="C146" s="6">
        <v>1227</v>
      </c>
      <c r="D146" s="6">
        <v>33</v>
      </c>
      <c r="E146" s="22">
        <v>2.7</v>
      </c>
      <c r="F146" s="27">
        <f t="shared" si="19"/>
        <v>2.6894865525672369</v>
      </c>
      <c r="G146" s="27">
        <f t="shared" si="18"/>
        <v>106.55622560545343</v>
      </c>
      <c r="H146" s="27">
        <f t="shared" si="17"/>
        <v>4.6686727857955193</v>
      </c>
      <c r="I146" s="27">
        <f t="shared" si="20"/>
        <v>101.37894143414381</v>
      </c>
      <c r="J146" s="35">
        <v>111.33823028377404</v>
      </c>
      <c r="K146" s="58"/>
    </row>
    <row r="147" spans="1:11" ht="15" customHeight="1">
      <c r="A147" s="5">
        <v>2186</v>
      </c>
      <c r="B147" s="10" t="s">
        <v>155</v>
      </c>
      <c r="C147" s="6">
        <v>1421</v>
      </c>
      <c r="D147" s="6">
        <v>39</v>
      </c>
      <c r="E147" s="22">
        <v>2.8</v>
      </c>
      <c r="F147" s="27">
        <f t="shared" si="19"/>
        <v>2.744546094299789</v>
      </c>
      <c r="G147" s="27">
        <f t="shared" si="18"/>
        <v>108.73765943526249</v>
      </c>
      <c r="H147" s="27">
        <f t="shared" si="17"/>
        <v>4.6889381870724964</v>
      </c>
      <c r="I147" s="27">
        <f t="shared" si="20"/>
        <v>101.81899903155112</v>
      </c>
      <c r="J147" s="35">
        <v>108.03504965551002</v>
      </c>
      <c r="K147" s="58"/>
    </row>
    <row r="148" spans="1:11" ht="15" customHeight="1">
      <c r="A148" s="5">
        <v>2254</v>
      </c>
      <c r="B148" s="10" t="s">
        <v>68</v>
      </c>
      <c r="C148" s="6">
        <v>3606</v>
      </c>
      <c r="D148" s="6">
        <v>100</v>
      </c>
      <c r="E148" s="22">
        <v>2.9</v>
      </c>
      <c r="F148" s="27">
        <f t="shared" si="19"/>
        <v>2.7731558513588461</v>
      </c>
      <c r="G148" s="27">
        <f t="shared" si="18"/>
        <v>109.87116490856263</v>
      </c>
      <c r="H148" s="27">
        <f t="shared" si="17"/>
        <v>4.6993084512647796</v>
      </c>
      <c r="I148" s="27">
        <f t="shared" si="20"/>
        <v>102.0441864572805</v>
      </c>
      <c r="J148" s="35">
        <v>129.78101063119215</v>
      </c>
      <c r="K148" s="58"/>
    </row>
    <row r="149" spans="1:11" ht="15" customHeight="1">
      <c r="A149" s="5">
        <v>2111</v>
      </c>
      <c r="B149" s="10" t="s">
        <v>129</v>
      </c>
      <c r="C149" s="6">
        <v>1189</v>
      </c>
      <c r="D149" s="6">
        <v>33</v>
      </c>
      <c r="E149" s="22">
        <v>3</v>
      </c>
      <c r="F149" s="27">
        <f t="shared" si="19"/>
        <v>2.7754415475189238</v>
      </c>
      <c r="G149" s="27">
        <f t="shared" si="18"/>
        <v>109.96172314372699</v>
      </c>
      <c r="H149" s="27">
        <f t="shared" si="17"/>
        <v>4.7001323338156498</v>
      </c>
      <c r="I149" s="27">
        <f t="shared" si="20"/>
        <v>102.06207683955945</v>
      </c>
      <c r="J149" s="35">
        <v>102.38453456344341</v>
      </c>
      <c r="K149" s="58"/>
    </row>
    <row r="150" spans="1:11" ht="15" customHeight="1">
      <c r="A150" s="5">
        <v>2135</v>
      </c>
      <c r="B150" s="10" t="s">
        <v>52</v>
      </c>
      <c r="C150" s="6">
        <v>2077</v>
      </c>
      <c r="D150" s="6">
        <v>58</v>
      </c>
      <c r="E150" s="22">
        <v>2.9</v>
      </c>
      <c r="F150" s="27">
        <f t="shared" si="19"/>
        <v>2.7924891670678864</v>
      </c>
      <c r="G150" s="27">
        <f t="shared" si="18"/>
        <v>110.63714202357275</v>
      </c>
      <c r="H150" s="27">
        <f t="shared" si="17"/>
        <v>4.7062558557102578</v>
      </c>
      <c r="I150" s="27">
        <f t="shared" si="20"/>
        <v>102.19504742799157</v>
      </c>
      <c r="J150" s="35">
        <v>81.964405091695554</v>
      </c>
      <c r="K150" s="57"/>
    </row>
    <row r="151" spans="1:11" ht="15" customHeight="1">
      <c r="A151" s="5">
        <v>2293</v>
      </c>
      <c r="B151" s="10" t="s">
        <v>29</v>
      </c>
      <c r="C151" s="6">
        <v>7664</v>
      </c>
      <c r="D151" s="6">
        <v>217</v>
      </c>
      <c r="E151" s="22">
        <v>2.9</v>
      </c>
      <c r="F151" s="27">
        <f t="shared" si="19"/>
        <v>2.8314196242171188</v>
      </c>
      <c r="G151" s="27">
        <f t="shared" si="18"/>
        <v>112.17954890824645</v>
      </c>
      <c r="H151" s="27">
        <f t="shared" si="17"/>
        <v>4.720100702929714</v>
      </c>
      <c r="I151" s="27">
        <f t="shared" si="20"/>
        <v>102.49568446550172</v>
      </c>
      <c r="J151" s="35">
        <v>106.57783363601079</v>
      </c>
      <c r="K151" s="58"/>
    </row>
    <row r="152" spans="1:11" ht="15" customHeight="1">
      <c r="A152" s="5">
        <v>2197</v>
      </c>
      <c r="B152" s="10" t="s">
        <v>12</v>
      </c>
      <c r="C152" s="6">
        <v>3146</v>
      </c>
      <c r="D152" s="6">
        <v>93</v>
      </c>
      <c r="E152" s="22">
        <v>3.1</v>
      </c>
      <c r="F152" s="27">
        <f t="shared" si="19"/>
        <v>2.9561347743165927</v>
      </c>
      <c r="G152" s="27">
        <f t="shared" si="18"/>
        <v>117.12070604388352</v>
      </c>
      <c r="H152" s="27">
        <f t="shared" ref="H152:H170" si="21">LN(G152)</f>
        <v>4.763205078574984</v>
      </c>
      <c r="I152" s="27">
        <f t="shared" si="20"/>
        <v>103.43168408993301</v>
      </c>
      <c r="J152" s="35">
        <v>130.13456520034609</v>
      </c>
      <c r="K152" s="58"/>
    </row>
    <row r="153" spans="1:11" s="2" customFormat="1" ht="15" customHeight="1">
      <c r="A153" s="5">
        <v>2299</v>
      </c>
      <c r="B153" s="10" t="s">
        <v>33</v>
      </c>
      <c r="C153" s="6">
        <v>1944</v>
      </c>
      <c r="D153" s="6">
        <v>60</v>
      </c>
      <c r="E153" s="22">
        <v>3.1</v>
      </c>
      <c r="F153" s="27">
        <f t="shared" si="19"/>
        <v>3.0864197530864197</v>
      </c>
      <c r="G153" s="27">
        <f t="shared" si="18"/>
        <v>122.2825372408262</v>
      </c>
      <c r="H153" s="27">
        <f t="shared" si="21"/>
        <v>4.8063342462416676</v>
      </c>
      <c r="I153" s="27">
        <f t="shared" si="20"/>
        <v>104.36822206626906</v>
      </c>
      <c r="J153" s="35">
        <v>66.744612900472163</v>
      </c>
      <c r="K153" s="57"/>
    </row>
    <row r="154" spans="1:11" ht="15" customHeight="1">
      <c r="A154" s="5">
        <v>2015</v>
      </c>
      <c r="B154" s="10" t="s">
        <v>99</v>
      </c>
      <c r="C154" s="6">
        <v>6094</v>
      </c>
      <c r="D154" s="6">
        <v>190</v>
      </c>
      <c r="E154" s="22">
        <v>3.2</v>
      </c>
      <c r="F154" s="27">
        <f t="shared" si="19"/>
        <v>3.1178208073514933</v>
      </c>
      <c r="G154" s="27">
        <f t="shared" si="18"/>
        <v>123.52663263119889</v>
      </c>
      <c r="H154" s="27">
        <f t="shared" si="21"/>
        <v>4.8164567816547823</v>
      </c>
      <c r="I154" s="27">
        <f t="shared" si="20"/>
        <v>104.58803012990836</v>
      </c>
      <c r="J154" s="35">
        <v>124.76002774938489</v>
      </c>
      <c r="K154" s="58"/>
    </row>
    <row r="155" spans="1:11" ht="15" customHeight="1">
      <c r="A155" s="5">
        <v>2309</v>
      </c>
      <c r="B155" s="10" t="s">
        <v>42</v>
      </c>
      <c r="C155" s="6">
        <v>5380</v>
      </c>
      <c r="D155" s="6">
        <v>168</v>
      </c>
      <c r="E155" s="22">
        <v>3.2</v>
      </c>
      <c r="F155" s="27">
        <f t="shared" si="19"/>
        <v>3.1226765799256504</v>
      </c>
      <c r="G155" s="27">
        <f t="shared" si="18"/>
        <v>123.71901611696379</v>
      </c>
      <c r="H155" s="27">
        <f t="shared" si="21"/>
        <v>4.81801299528738</v>
      </c>
      <c r="I155" s="27">
        <f t="shared" si="20"/>
        <v>104.62182287957336</v>
      </c>
      <c r="J155" s="35">
        <v>114.7062573531167</v>
      </c>
      <c r="K155" s="58"/>
    </row>
    <row r="156" spans="1:11" ht="15" customHeight="1">
      <c r="A156" s="5">
        <v>2038</v>
      </c>
      <c r="B156" s="10" t="s">
        <v>106</v>
      </c>
      <c r="C156" s="6">
        <v>64</v>
      </c>
      <c r="D156" s="6">
        <v>2</v>
      </c>
      <c r="E156" s="22">
        <v>3.1</v>
      </c>
      <c r="F156" s="27">
        <f t="shared" si="19"/>
        <v>3.125</v>
      </c>
      <c r="G156" s="27">
        <f t="shared" si="18"/>
        <v>123.81106895633653</v>
      </c>
      <c r="H156" s="27">
        <f t="shared" si="21"/>
        <v>4.8187567662402246</v>
      </c>
      <c r="I156" s="27">
        <f t="shared" si="20"/>
        <v>104.63797366060436</v>
      </c>
      <c r="J156" s="35">
        <v>68.003971519545388</v>
      </c>
      <c r="K156" s="57"/>
    </row>
    <row r="157" spans="1:11" ht="15" customHeight="1">
      <c r="A157" s="5">
        <v>2300</v>
      </c>
      <c r="B157" s="10" t="s">
        <v>34</v>
      </c>
      <c r="C157" s="6">
        <v>1043</v>
      </c>
      <c r="D157" s="6">
        <v>33</v>
      </c>
      <c r="E157" s="22">
        <v>3.2</v>
      </c>
      <c r="F157" s="27">
        <f t="shared" si="19"/>
        <v>3.1639501438159154</v>
      </c>
      <c r="G157" s="27">
        <f t="shared" si="18"/>
        <v>125.35425581772901</v>
      </c>
      <c r="H157" s="27">
        <f t="shared" si="21"/>
        <v>4.8311437755056588</v>
      </c>
      <c r="I157" s="27">
        <f t="shared" si="20"/>
        <v>104.90695414916749</v>
      </c>
      <c r="J157" s="35">
        <v>77.375187760874937</v>
      </c>
      <c r="K157" s="57"/>
    </row>
    <row r="158" spans="1:11" ht="15" customHeight="1">
      <c r="A158" s="5">
        <v>2039</v>
      </c>
      <c r="B158" s="10" t="s">
        <v>107</v>
      </c>
      <c r="C158" s="6">
        <v>376</v>
      </c>
      <c r="D158" s="6">
        <v>12</v>
      </c>
      <c r="E158" s="22">
        <v>3.3</v>
      </c>
      <c r="F158" s="27">
        <f t="shared" si="19"/>
        <v>3.1914893617021276</v>
      </c>
      <c r="G158" s="27">
        <f t="shared" si="18"/>
        <v>126.4453470192373</v>
      </c>
      <c r="H158" s="27">
        <f t="shared" si="21"/>
        <v>4.8398101754380569</v>
      </c>
      <c r="I158" s="27">
        <f t="shared" si="20"/>
        <v>105.09514263259786</v>
      </c>
      <c r="J158" s="35">
        <v>90.988853137305341</v>
      </c>
      <c r="K158" s="57"/>
    </row>
    <row r="159" spans="1:11" s="2" customFormat="1" ht="15" customHeight="1">
      <c r="A159" s="5">
        <v>2275</v>
      </c>
      <c r="B159" s="10" t="s">
        <v>131</v>
      </c>
      <c r="C159" s="6">
        <v>6490</v>
      </c>
      <c r="D159" s="6">
        <v>211</v>
      </c>
      <c r="E159" s="22">
        <v>3.3</v>
      </c>
      <c r="F159" s="27">
        <f t="shared" si="19"/>
        <v>3.2511556240369797</v>
      </c>
      <c r="G159" s="27">
        <f t="shared" si="18"/>
        <v>128.80929700973562</v>
      </c>
      <c r="H159" s="27">
        <f t="shared" si="21"/>
        <v>4.858332992817882</v>
      </c>
      <c r="I159" s="27">
        <f t="shared" si="20"/>
        <v>105.49736050146583</v>
      </c>
      <c r="J159" s="35">
        <v>117.84818850820744</v>
      </c>
      <c r="K159" s="58"/>
    </row>
    <row r="160" spans="1:11" ht="15" customHeight="1">
      <c r="A160" s="5">
        <v>2278</v>
      </c>
      <c r="B160" s="10" t="s">
        <v>83</v>
      </c>
      <c r="C160" s="6">
        <v>398</v>
      </c>
      <c r="D160" s="6">
        <v>13</v>
      </c>
      <c r="E160" s="22">
        <v>3.2</v>
      </c>
      <c r="F160" s="27">
        <f t="shared" si="19"/>
        <v>3.2663316582914574</v>
      </c>
      <c r="G160" s="27">
        <f t="shared" si="18"/>
        <v>129.41056453727637</v>
      </c>
      <c r="H160" s="27">
        <f t="shared" si="21"/>
        <v>4.8629900212170503</v>
      </c>
      <c r="I160" s="27">
        <f t="shared" si="20"/>
        <v>105.59848658825712</v>
      </c>
      <c r="J160" s="35">
        <v>94.414408032860521</v>
      </c>
      <c r="K160" s="57"/>
    </row>
    <row r="161" spans="1:11" ht="15" customHeight="1">
      <c r="A161" s="5">
        <v>2124</v>
      </c>
      <c r="B161" s="10" t="s">
        <v>45</v>
      </c>
      <c r="C161" s="6">
        <v>2500</v>
      </c>
      <c r="D161" s="6">
        <v>86</v>
      </c>
      <c r="E161" s="22">
        <v>3.5</v>
      </c>
      <c r="F161" s="27">
        <f t="shared" si="19"/>
        <v>3.44</v>
      </c>
      <c r="G161" s="27">
        <f t="shared" si="18"/>
        <v>136.29122470713523</v>
      </c>
      <c r="H161" s="27">
        <f t="shared" si="21"/>
        <v>4.9147939544371662</v>
      </c>
      <c r="I161" s="27">
        <f t="shared" si="20"/>
        <v>106.72339470517616</v>
      </c>
      <c r="J161" s="35">
        <v>105.91536412080865</v>
      </c>
      <c r="K161" s="57"/>
    </row>
    <row r="162" spans="1:11" ht="15" customHeight="1">
      <c r="A162" s="5">
        <v>2125</v>
      </c>
      <c r="B162" s="10" t="s">
        <v>46</v>
      </c>
      <c r="C162" s="6">
        <v>20824</v>
      </c>
      <c r="D162" s="6">
        <v>738</v>
      </c>
      <c r="E162" s="22">
        <v>3.7</v>
      </c>
      <c r="F162" s="27">
        <f t="shared" si="19"/>
        <v>3.5439877064925089</v>
      </c>
      <c r="G162" s="27">
        <f t="shared" si="18"/>
        <v>140.41117001886494</v>
      </c>
      <c r="H162" s="27">
        <f t="shared" si="21"/>
        <v>4.9445750469660217</v>
      </c>
      <c r="I162" s="27">
        <f t="shared" si="20"/>
        <v>107.37008291269277</v>
      </c>
      <c r="J162" s="35">
        <v>129.35213884723419</v>
      </c>
      <c r="K162" s="58"/>
    </row>
    <row r="163" spans="1:11" ht="15" customHeight="1">
      <c r="A163" s="5">
        <v>2198</v>
      </c>
      <c r="B163" s="10" t="s">
        <v>13</v>
      </c>
      <c r="C163" s="6">
        <v>3102</v>
      </c>
      <c r="D163" s="6">
        <v>118</v>
      </c>
      <c r="E163" s="22">
        <v>4</v>
      </c>
      <c r="F163" s="27">
        <f t="shared" si="19"/>
        <v>3.8039974210186975</v>
      </c>
      <c r="G163" s="27">
        <f t="shared" si="18"/>
        <v>150.71263584111111</v>
      </c>
      <c r="H163" s="27">
        <f t="shared" si="21"/>
        <v>5.0153749497691313</v>
      </c>
      <c r="I163" s="27">
        <f t="shared" si="20"/>
        <v>108.90748326802662</v>
      </c>
      <c r="J163" s="35">
        <v>128.79209080163085</v>
      </c>
      <c r="K163" s="58"/>
    </row>
    <row r="164" spans="1:11" ht="15" customHeight="1">
      <c r="A164" s="5">
        <v>2192</v>
      </c>
      <c r="B164" s="10" t="s">
        <v>10</v>
      </c>
      <c r="C164" s="6">
        <v>2168</v>
      </c>
      <c r="D164" s="6">
        <v>85</v>
      </c>
      <c r="E164" s="22">
        <v>4</v>
      </c>
      <c r="F164" s="27">
        <f t="shared" si="19"/>
        <v>3.9206642066420669</v>
      </c>
      <c r="G164" s="27">
        <f t="shared" si="18"/>
        <v>155.33492046182445</v>
      </c>
      <c r="H164" s="27">
        <f t="shared" si="21"/>
        <v>5.0455835629707311</v>
      </c>
      <c r="I164" s="27">
        <f t="shared" si="20"/>
        <v>109.56345496899684</v>
      </c>
      <c r="J164" s="35">
        <v>102.67287219089836</v>
      </c>
      <c r="K164" s="57"/>
    </row>
    <row r="165" spans="1:11" ht="15" customHeight="1">
      <c r="A165" s="5">
        <v>2206</v>
      </c>
      <c r="B165" s="10" t="s">
        <v>15</v>
      </c>
      <c r="C165" s="6">
        <v>7919</v>
      </c>
      <c r="D165" s="6">
        <v>316</v>
      </c>
      <c r="E165" s="22">
        <v>4.0999999999999996</v>
      </c>
      <c r="F165" s="27">
        <f t="shared" si="19"/>
        <v>3.9904028286399802</v>
      </c>
      <c r="G165" s="27">
        <f t="shared" si="18"/>
        <v>158.09793272969756</v>
      </c>
      <c r="H165" s="27">
        <f t="shared" si="21"/>
        <v>5.0632146684164505</v>
      </c>
      <c r="I165" s="27">
        <f t="shared" si="20"/>
        <v>109.94630955924336</v>
      </c>
      <c r="J165" s="35">
        <v>132.43802357035372</v>
      </c>
      <c r="K165" s="58"/>
    </row>
    <row r="166" spans="1:11" ht="15" customHeight="1">
      <c r="A166" s="5">
        <v>2231</v>
      </c>
      <c r="B166" s="10" t="s">
        <v>25</v>
      </c>
      <c r="C166" s="6">
        <v>975</v>
      </c>
      <c r="D166" s="6">
        <v>39</v>
      </c>
      <c r="E166" s="22">
        <v>4.2</v>
      </c>
      <c r="F166" s="27">
        <f t="shared" si="19"/>
        <v>4</v>
      </c>
      <c r="G166" s="27">
        <f t="shared" si="18"/>
        <v>158.47816826411076</v>
      </c>
      <c r="H166" s="27">
        <f t="shared" si="21"/>
        <v>5.0656168441717506</v>
      </c>
      <c r="I166" s="27">
        <f t="shared" si="20"/>
        <v>109.99847214299778</v>
      </c>
      <c r="J166" s="35">
        <v>96.64656012046315</v>
      </c>
      <c r="K166" s="57"/>
    </row>
    <row r="167" spans="1:11" ht="15" customHeight="1">
      <c r="A167" s="5">
        <v>2096</v>
      </c>
      <c r="B167" s="10" t="s">
        <v>153</v>
      </c>
      <c r="C167" s="6">
        <v>4973</v>
      </c>
      <c r="D167" s="6">
        <v>212</v>
      </c>
      <c r="E167" s="22">
        <v>4.4000000000000004</v>
      </c>
      <c r="F167" s="27">
        <f t="shared" si="19"/>
        <v>4.2630203096722301</v>
      </c>
      <c r="G167" s="27">
        <f t="shared" si="18"/>
        <v>168.89891248738931</v>
      </c>
      <c r="H167" s="27">
        <f t="shared" si="21"/>
        <v>5.129300384997225</v>
      </c>
      <c r="I167" s="27">
        <f t="shared" si="20"/>
        <v>111.38134266142599</v>
      </c>
      <c r="J167" s="35">
        <v>116.97931416862764</v>
      </c>
      <c r="K167" s="58"/>
    </row>
    <row r="168" spans="1:11" ht="15" customHeight="1">
      <c r="A168" s="5">
        <v>2228</v>
      </c>
      <c r="B168" s="10" t="s">
        <v>23</v>
      </c>
      <c r="C168" s="6">
        <v>12057</v>
      </c>
      <c r="D168" s="6">
        <v>562</v>
      </c>
      <c r="E168" s="22">
        <v>4.7</v>
      </c>
      <c r="F168" s="27">
        <f t="shared" si="19"/>
        <v>4.6611926681595754</v>
      </c>
      <c r="G168" s="27">
        <f t="shared" ref="G168:G170" si="22">F168/$F$172*100</f>
        <v>184.67431899400816</v>
      </c>
      <c r="H168" s="27">
        <f t="shared" si="21"/>
        <v>5.2185938358163311</v>
      </c>
      <c r="I168" s="27">
        <f t="shared" si="20"/>
        <v>113.32032530946785</v>
      </c>
      <c r="J168" s="35">
        <v>147.0145554222407</v>
      </c>
      <c r="K168" s="58"/>
    </row>
    <row r="169" spans="1:11" ht="15" customHeight="1">
      <c r="A169" s="5">
        <v>2196</v>
      </c>
      <c r="B169" s="10" t="s">
        <v>130</v>
      </c>
      <c r="C169" s="6">
        <v>37485</v>
      </c>
      <c r="D169" s="6">
        <v>1833</v>
      </c>
      <c r="E169" s="22">
        <v>5</v>
      </c>
      <c r="F169" s="27">
        <f t="shared" si="19"/>
        <v>4.8899559823929568</v>
      </c>
      <c r="G169" s="27">
        <f t="shared" si="22"/>
        <v>193.73781674544151</v>
      </c>
      <c r="H169" s="27">
        <f t="shared" si="21"/>
        <v>5.2665057849424937</v>
      </c>
      <c r="I169" s="27">
        <f t="shared" si="20"/>
        <v>114.36072006560394</v>
      </c>
      <c r="J169" s="35">
        <v>159.290072935534</v>
      </c>
      <c r="K169" s="58"/>
    </row>
    <row r="170" spans="1:11" ht="15" customHeight="1">
      <c r="A170" s="5">
        <v>2233</v>
      </c>
      <c r="B170" s="10" t="s">
        <v>159</v>
      </c>
      <c r="C170" s="6">
        <v>2367</v>
      </c>
      <c r="D170" s="6">
        <v>120</v>
      </c>
      <c r="E170" s="22">
        <v>5.3</v>
      </c>
      <c r="F170" s="27">
        <f t="shared" si="19"/>
        <v>5.0697084917617232</v>
      </c>
      <c r="G170" s="27">
        <f t="shared" si="22"/>
        <v>200.85952885185137</v>
      </c>
      <c r="H170" s="27">
        <f t="shared" si="21"/>
        <v>5.3026058023080127</v>
      </c>
      <c r="I170" s="27">
        <f t="shared" si="20"/>
        <v>115.14462198252676</v>
      </c>
      <c r="J170" s="35">
        <v>100.9917412967545</v>
      </c>
      <c r="K170" s="57"/>
    </row>
    <row r="171" spans="1:11" ht="15" customHeight="1">
      <c r="A171" s="13"/>
      <c r="B171" s="2"/>
      <c r="F171" s="27"/>
      <c r="G171" s="27"/>
      <c r="H171" s="27"/>
      <c r="I171" s="27"/>
      <c r="J171" s="35"/>
      <c r="K171" s="51"/>
    </row>
    <row r="172" spans="1:11" s="2" customFormat="1" ht="15" customHeight="1">
      <c r="A172" s="9"/>
      <c r="B172" s="14" t="s">
        <v>141</v>
      </c>
      <c r="C172" s="4">
        <f>SUM(C8:C170)</f>
        <v>297622</v>
      </c>
      <c r="D172" s="4">
        <f t="shared" ref="D172" si="23">SUM(D8:D170)</f>
        <v>7512</v>
      </c>
      <c r="E172" s="25">
        <v>2.5</v>
      </c>
      <c r="F172" s="27">
        <f t="shared" ref="F172" si="24">D172/C172*100</f>
        <v>2.5240069618509384</v>
      </c>
      <c r="G172" s="27">
        <f t="shared" ref="G172" si="25">F172/$F$172*100</f>
        <v>100</v>
      </c>
      <c r="H172" s="27">
        <f t="shared" ref="H172" si="26">LN(G172)</f>
        <v>4.6051701859880918</v>
      </c>
      <c r="I172" s="27">
        <f t="shared" ref="I172" si="27">H172/$H$172*100</f>
        <v>100</v>
      </c>
      <c r="J172" s="35">
        <v>100</v>
      </c>
      <c r="K172" s="51"/>
    </row>
    <row r="173" spans="1:11" ht="15" customHeight="1">
      <c r="A173" s="9"/>
      <c r="B173" s="14"/>
    </row>
    <row r="174" spans="1:11" ht="15" customHeight="1">
      <c r="A174" s="9"/>
      <c r="B174" s="14"/>
    </row>
    <row r="175" spans="1:11" ht="15" customHeight="1">
      <c r="A175" s="9"/>
      <c r="B175" s="14"/>
    </row>
    <row r="176" spans="1:11" ht="15" customHeight="1">
      <c r="A176" s="5"/>
      <c r="B176" s="10"/>
      <c r="F176" s="31"/>
      <c r="G176" s="31"/>
      <c r="H176" s="31"/>
      <c r="I176" s="31"/>
      <c r="J176" s="31"/>
    </row>
    <row r="177" spans="1:10" ht="15" customHeight="1">
      <c r="A177" s="5"/>
      <c r="B177" s="10"/>
      <c r="F177" s="31"/>
      <c r="G177" s="31"/>
      <c r="H177" s="31"/>
      <c r="I177" s="31"/>
      <c r="J177" s="31"/>
    </row>
    <row r="178" spans="1:10" ht="15" customHeight="1">
      <c r="A178" s="5"/>
      <c r="B178" s="10"/>
      <c r="F178" s="31"/>
      <c r="G178" s="31"/>
      <c r="H178" s="31"/>
      <c r="I178" s="31"/>
      <c r="J178" s="31"/>
    </row>
    <row r="179" spans="1:10" ht="15" customHeight="1">
      <c r="A179" s="5"/>
      <c r="B179" s="10"/>
      <c r="F179" s="31"/>
      <c r="G179" s="31"/>
      <c r="H179" s="31"/>
      <c r="I179" s="31"/>
      <c r="J179" s="31"/>
    </row>
    <row r="180" spans="1:10" ht="15" customHeight="1">
      <c r="A180" s="5"/>
      <c r="B180" s="10"/>
      <c r="F180" s="31"/>
      <c r="G180" s="31"/>
      <c r="H180" s="31"/>
      <c r="I180" s="31"/>
      <c r="J180" s="31"/>
    </row>
    <row r="181" spans="1:10" ht="15" customHeight="1">
      <c r="A181" s="5"/>
      <c r="B181" s="10"/>
      <c r="F181" s="31"/>
      <c r="G181" s="31"/>
      <c r="H181" s="31"/>
      <c r="I181" s="31"/>
      <c r="J181" s="31"/>
    </row>
    <row r="182" spans="1:10" ht="15" customHeight="1">
      <c r="F182" s="31"/>
      <c r="G182" s="31"/>
      <c r="H182" s="31"/>
      <c r="I182" s="31"/>
      <c r="J182" s="31"/>
    </row>
    <row r="183" spans="1:10" ht="15" customHeight="1">
      <c r="F183" s="31"/>
      <c r="G183" s="31"/>
      <c r="H183" s="31"/>
      <c r="I183" s="31"/>
      <c r="J183" s="31"/>
    </row>
    <row r="184" spans="1:10" ht="15" customHeight="1">
      <c r="F184" s="31"/>
      <c r="G184" s="31"/>
      <c r="H184" s="31"/>
      <c r="I184" s="31"/>
      <c r="J184" s="31"/>
    </row>
    <row r="185" spans="1:10" ht="15" customHeight="1">
      <c r="F185" s="31"/>
      <c r="G185" s="31"/>
      <c r="H185" s="31"/>
      <c r="I185" s="31"/>
      <c r="J185" s="31"/>
    </row>
    <row r="186" spans="1:10" ht="15" customHeight="1">
      <c r="F186" s="31"/>
      <c r="G186" s="31"/>
      <c r="H186" s="31"/>
      <c r="I186" s="31"/>
      <c r="J186" s="31"/>
    </row>
    <row r="187" spans="1:10" ht="15" customHeight="1">
      <c r="F187" s="31"/>
      <c r="G187" s="31"/>
      <c r="H187" s="31"/>
      <c r="I187" s="31"/>
      <c r="J187" s="31"/>
    </row>
    <row r="188" spans="1:10" ht="15" customHeight="1">
      <c r="F188" s="31"/>
      <c r="G188" s="31"/>
      <c r="H188" s="31"/>
      <c r="I188" s="31"/>
      <c r="J188" s="31"/>
    </row>
    <row r="189" spans="1:10" ht="15" customHeight="1">
      <c r="F189" s="31"/>
      <c r="G189" s="31"/>
      <c r="H189" s="31"/>
      <c r="I189" s="31"/>
      <c r="J189" s="31"/>
    </row>
    <row r="190" spans="1:10" ht="15" customHeight="1">
      <c r="F190" s="31"/>
      <c r="G190" s="31"/>
      <c r="H190" s="31"/>
      <c r="I190" s="31"/>
      <c r="J190" s="31"/>
    </row>
    <row r="191" spans="1:10" ht="15" customHeight="1">
      <c r="F191" s="31"/>
      <c r="G191" s="31"/>
      <c r="H191" s="31"/>
      <c r="I191" s="31"/>
      <c r="J191" s="31"/>
    </row>
    <row r="192" spans="1:10" ht="15" customHeight="1">
      <c r="F192" s="31"/>
      <c r="G192" s="31"/>
      <c r="H192" s="31"/>
      <c r="I192" s="31"/>
      <c r="J192" s="31"/>
    </row>
    <row r="193" spans="6:10" ht="15" customHeight="1">
      <c r="F193" s="31"/>
      <c r="G193" s="31"/>
      <c r="H193" s="31"/>
      <c r="I193" s="31"/>
      <c r="J193" s="31"/>
    </row>
    <row r="194" spans="6:10" ht="15" customHeight="1">
      <c r="F194" s="31"/>
      <c r="G194" s="31"/>
      <c r="H194" s="31"/>
      <c r="I194" s="31"/>
      <c r="J194" s="31"/>
    </row>
    <row r="195" spans="6:10" ht="15" customHeight="1">
      <c r="F195" s="31"/>
      <c r="G195" s="31"/>
      <c r="H195" s="31"/>
      <c r="I195" s="31"/>
      <c r="J195" s="31"/>
    </row>
    <row r="196" spans="6:10" ht="15" customHeight="1">
      <c r="F196" s="31"/>
      <c r="G196" s="31"/>
      <c r="H196" s="31"/>
      <c r="I196" s="31"/>
      <c r="J196" s="31"/>
    </row>
    <row r="197" spans="6:10" ht="15" customHeight="1">
      <c r="F197" s="31"/>
      <c r="G197" s="31"/>
      <c r="H197" s="31"/>
      <c r="I197" s="31"/>
      <c r="J197" s="31"/>
    </row>
    <row r="198" spans="6:10" ht="15" customHeight="1">
      <c r="F198" s="31"/>
      <c r="G198" s="31"/>
      <c r="H198" s="31"/>
      <c r="I198" s="31"/>
      <c r="J198" s="31"/>
    </row>
    <row r="199" spans="6:10" ht="15" customHeight="1">
      <c r="F199" s="31"/>
      <c r="G199" s="31"/>
      <c r="H199" s="31"/>
      <c r="I199" s="31"/>
      <c r="J199" s="31"/>
    </row>
    <row r="200" spans="6:10" ht="15" customHeight="1">
      <c r="F200" s="31"/>
      <c r="G200" s="31"/>
      <c r="H200" s="31"/>
      <c r="I200" s="31"/>
      <c r="J200" s="31"/>
    </row>
    <row r="201" spans="6:10" ht="15" customHeight="1">
      <c r="F201" s="31"/>
      <c r="G201" s="31"/>
      <c r="H201" s="31"/>
      <c r="I201" s="31"/>
      <c r="J201" s="31"/>
    </row>
    <row r="202" spans="6:10" ht="15" customHeight="1">
      <c r="F202" s="31"/>
      <c r="G202" s="31"/>
      <c r="H202" s="31"/>
      <c r="I202" s="31"/>
      <c r="J202" s="31"/>
    </row>
    <row r="203" spans="6:10" ht="15" customHeight="1">
      <c r="F203" s="31"/>
      <c r="G203" s="31"/>
      <c r="H203" s="31"/>
      <c r="I203" s="31"/>
      <c r="J203" s="31"/>
    </row>
    <row r="204" spans="6:10" ht="15" customHeight="1">
      <c r="F204" s="31"/>
      <c r="G204" s="31"/>
      <c r="H204" s="31"/>
      <c r="I204" s="31"/>
      <c r="J204" s="31"/>
    </row>
    <row r="205" spans="6:10" ht="15" customHeight="1">
      <c r="F205" s="31"/>
      <c r="G205" s="31"/>
      <c r="H205" s="31"/>
      <c r="I205" s="31"/>
      <c r="J205" s="31"/>
    </row>
    <row r="206" spans="6:10" ht="15" customHeight="1">
      <c r="F206" s="31"/>
      <c r="G206" s="31"/>
      <c r="H206" s="31"/>
      <c r="I206" s="31"/>
      <c r="J206" s="31"/>
    </row>
    <row r="207" spans="6:10" ht="15" customHeight="1">
      <c r="F207" s="31"/>
      <c r="G207" s="31"/>
      <c r="H207" s="31"/>
      <c r="I207" s="31"/>
      <c r="J207" s="31"/>
    </row>
    <row r="208" spans="6:10" ht="15" customHeight="1">
      <c r="F208" s="31"/>
      <c r="G208" s="31"/>
      <c r="H208" s="31"/>
      <c r="I208" s="31"/>
      <c r="J208" s="31"/>
    </row>
    <row r="209" spans="6:10" ht="15" customHeight="1">
      <c r="F209" s="31"/>
      <c r="G209" s="31"/>
      <c r="H209" s="31"/>
      <c r="I209" s="31"/>
      <c r="J209" s="31"/>
    </row>
    <row r="210" spans="6:10" ht="15" customHeight="1">
      <c r="F210" s="31"/>
      <c r="G210" s="31"/>
      <c r="H210" s="31"/>
      <c r="I210" s="31"/>
      <c r="J210" s="31"/>
    </row>
    <row r="211" spans="6:10" ht="15" customHeight="1">
      <c r="F211" s="31"/>
      <c r="G211" s="31"/>
      <c r="H211" s="31"/>
      <c r="I211" s="31"/>
      <c r="J211" s="31"/>
    </row>
    <row r="212" spans="6:10" ht="15" customHeight="1">
      <c r="F212" s="31"/>
      <c r="G212" s="31"/>
      <c r="H212" s="31"/>
      <c r="I212" s="31"/>
      <c r="J212" s="31"/>
    </row>
    <row r="213" spans="6:10" ht="15" customHeight="1">
      <c r="F213" s="31"/>
      <c r="G213" s="31"/>
      <c r="H213" s="31"/>
      <c r="I213" s="31"/>
      <c r="J213" s="31"/>
    </row>
    <row r="214" spans="6:10" ht="15" customHeight="1">
      <c r="F214" s="31"/>
      <c r="G214" s="31"/>
      <c r="H214" s="31"/>
      <c r="I214" s="31"/>
      <c r="J214" s="31"/>
    </row>
    <row r="215" spans="6:10" ht="15" customHeight="1">
      <c r="F215" s="31"/>
      <c r="G215" s="31"/>
      <c r="H215" s="31"/>
      <c r="I215" s="31"/>
      <c r="J215" s="31"/>
    </row>
    <row r="216" spans="6:10" ht="15" customHeight="1">
      <c r="F216" s="31"/>
      <c r="G216" s="31"/>
      <c r="H216" s="31"/>
      <c r="I216" s="31"/>
      <c r="J216" s="31"/>
    </row>
    <row r="217" spans="6:10" ht="15" customHeight="1">
      <c r="F217" s="31"/>
      <c r="G217" s="31"/>
      <c r="H217" s="31"/>
      <c r="I217" s="31"/>
      <c r="J217" s="31"/>
    </row>
    <row r="218" spans="6:10" ht="15" customHeight="1">
      <c r="F218" s="31"/>
      <c r="G218" s="31"/>
      <c r="H218" s="31"/>
      <c r="I218" s="31"/>
      <c r="J218" s="31"/>
    </row>
    <row r="219" spans="6:10" ht="15" customHeight="1">
      <c r="F219" s="31"/>
      <c r="G219" s="31"/>
      <c r="H219" s="31"/>
      <c r="I219" s="31"/>
      <c r="J219" s="31"/>
    </row>
    <row r="220" spans="6:10" ht="15" customHeight="1">
      <c r="F220" s="31"/>
      <c r="G220" s="31"/>
      <c r="H220" s="31"/>
      <c r="I220" s="31"/>
      <c r="J220" s="31"/>
    </row>
    <row r="221" spans="6:10" ht="15" customHeight="1">
      <c r="F221" s="31"/>
      <c r="G221" s="31"/>
      <c r="H221" s="31"/>
      <c r="I221" s="31"/>
      <c r="J221" s="31"/>
    </row>
    <row r="222" spans="6:10" ht="15" customHeight="1">
      <c r="F222" s="31"/>
      <c r="G222" s="31"/>
      <c r="H222" s="31"/>
      <c r="I222" s="31"/>
      <c r="J222" s="31"/>
    </row>
    <row r="223" spans="6:10" ht="15" customHeight="1">
      <c r="F223" s="31"/>
      <c r="G223" s="31"/>
      <c r="H223" s="31"/>
      <c r="I223" s="31"/>
      <c r="J223" s="31"/>
    </row>
    <row r="224" spans="6:10" ht="15" customHeight="1">
      <c r="F224" s="31"/>
      <c r="G224" s="31"/>
      <c r="H224" s="31"/>
      <c r="I224" s="31"/>
      <c r="J224" s="31"/>
    </row>
    <row r="225" spans="6:10" ht="15" customHeight="1">
      <c r="F225" s="31"/>
      <c r="G225" s="31"/>
      <c r="H225" s="31"/>
      <c r="I225" s="31"/>
      <c r="J225" s="31"/>
    </row>
    <row r="226" spans="6:10" ht="15" customHeight="1">
      <c r="F226" s="31"/>
      <c r="G226" s="31"/>
      <c r="H226" s="31"/>
      <c r="I226" s="31"/>
      <c r="J226" s="31"/>
    </row>
    <row r="227" spans="6:10" ht="15" customHeight="1">
      <c r="F227" s="31"/>
      <c r="G227" s="31"/>
      <c r="H227" s="31"/>
      <c r="I227" s="31"/>
      <c r="J227" s="31"/>
    </row>
    <row r="228" spans="6:10" ht="15" customHeight="1">
      <c r="F228" s="31"/>
      <c r="G228" s="31"/>
      <c r="H228" s="31"/>
      <c r="I228" s="31"/>
      <c r="J228" s="31"/>
    </row>
    <row r="229" spans="6:10" ht="15" customHeight="1">
      <c r="F229" s="31"/>
      <c r="G229" s="31"/>
      <c r="H229" s="31"/>
      <c r="I229" s="31"/>
      <c r="J229" s="31"/>
    </row>
    <row r="230" spans="6:10" ht="15" customHeight="1">
      <c r="F230" s="31"/>
      <c r="G230" s="31"/>
      <c r="H230" s="31"/>
      <c r="I230" s="31"/>
      <c r="J230" s="31"/>
    </row>
    <row r="231" spans="6:10" ht="15" customHeight="1">
      <c r="F231" s="31"/>
      <c r="G231" s="31"/>
      <c r="H231" s="31"/>
      <c r="I231" s="31"/>
      <c r="J231" s="31"/>
    </row>
    <row r="232" spans="6:10" ht="15" customHeight="1">
      <c r="F232" s="31"/>
      <c r="G232" s="31"/>
      <c r="H232" s="31"/>
      <c r="I232" s="31"/>
      <c r="J232" s="31"/>
    </row>
    <row r="233" spans="6:10" ht="15" customHeight="1">
      <c r="F233" s="31"/>
      <c r="G233" s="31"/>
      <c r="H233" s="31"/>
      <c r="I233" s="31"/>
      <c r="J233" s="31"/>
    </row>
    <row r="234" spans="6:10" ht="15" customHeight="1">
      <c r="F234" s="31"/>
      <c r="G234" s="31"/>
      <c r="H234" s="31"/>
      <c r="I234" s="31"/>
      <c r="J234" s="31"/>
    </row>
    <row r="235" spans="6:10" ht="15" customHeight="1">
      <c r="F235" s="31"/>
      <c r="G235" s="31"/>
      <c r="H235" s="31"/>
      <c r="I235" s="31"/>
      <c r="J235" s="31"/>
    </row>
    <row r="236" spans="6:10" ht="15" customHeight="1">
      <c r="F236" s="31"/>
      <c r="G236" s="31"/>
      <c r="H236" s="31"/>
      <c r="I236" s="31"/>
      <c r="J236" s="31"/>
    </row>
    <row r="237" spans="6:10" ht="15" customHeight="1">
      <c r="F237" s="31"/>
      <c r="G237" s="31"/>
      <c r="H237" s="31"/>
      <c r="I237" s="31"/>
      <c r="J237" s="31"/>
    </row>
    <row r="238" spans="6:10" ht="15" customHeight="1">
      <c r="F238" s="31"/>
      <c r="G238" s="31"/>
      <c r="H238" s="31"/>
      <c r="I238" s="31"/>
      <c r="J238" s="31"/>
    </row>
    <row r="239" spans="6:10" ht="15" customHeight="1">
      <c r="F239" s="31"/>
      <c r="G239" s="31"/>
      <c r="H239" s="31"/>
      <c r="I239" s="31"/>
      <c r="J239" s="31"/>
    </row>
    <row r="240" spans="6:10" ht="15" customHeight="1">
      <c r="F240" s="31"/>
      <c r="G240" s="31"/>
      <c r="H240" s="31"/>
      <c r="I240" s="31"/>
      <c r="J240" s="31"/>
    </row>
    <row r="241" spans="6:10" ht="15" customHeight="1">
      <c r="F241" s="31"/>
      <c r="G241" s="31"/>
      <c r="H241" s="31"/>
      <c r="I241" s="31"/>
      <c r="J241" s="31"/>
    </row>
    <row r="242" spans="6:10" ht="15" customHeight="1">
      <c r="F242" s="31"/>
      <c r="G242" s="31"/>
      <c r="H242" s="31"/>
      <c r="I242" s="31"/>
      <c r="J242" s="31"/>
    </row>
    <row r="243" spans="6:10" ht="15" customHeight="1">
      <c r="F243" s="31"/>
      <c r="G243" s="31"/>
      <c r="H243" s="31"/>
      <c r="I243" s="31"/>
      <c r="J243" s="31"/>
    </row>
    <row r="244" spans="6:10" ht="15" customHeight="1">
      <c r="F244" s="31"/>
      <c r="G244" s="31"/>
      <c r="H244" s="31"/>
      <c r="I244" s="31"/>
      <c r="J244" s="31"/>
    </row>
    <row r="245" spans="6:10" ht="15" customHeight="1">
      <c r="F245" s="31"/>
      <c r="G245" s="31"/>
      <c r="H245" s="31"/>
      <c r="I245" s="31"/>
      <c r="J245" s="31"/>
    </row>
    <row r="246" spans="6:10" ht="15" customHeight="1">
      <c r="F246" s="31"/>
      <c r="G246" s="31"/>
      <c r="H246" s="31"/>
      <c r="I246" s="31"/>
      <c r="J246" s="31"/>
    </row>
    <row r="247" spans="6:10" ht="15" customHeight="1">
      <c r="F247" s="31"/>
      <c r="G247" s="31"/>
      <c r="H247" s="31"/>
      <c r="I247" s="31"/>
      <c r="J247" s="31"/>
    </row>
    <row r="248" spans="6:10" ht="15" customHeight="1">
      <c r="F248" s="31"/>
      <c r="G248" s="31"/>
      <c r="H248" s="31"/>
      <c r="I248" s="31"/>
      <c r="J248" s="31"/>
    </row>
    <row r="249" spans="6:10" ht="15" customHeight="1">
      <c r="F249" s="31"/>
      <c r="G249" s="31"/>
      <c r="H249" s="31"/>
      <c r="I249" s="31"/>
      <c r="J249" s="31"/>
    </row>
    <row r="250" spans="6:10" ht="15" customHeight="1">
      <c r="F250" s="31"/>
      <c r="G250" s="31"/>
      <c r="H250" s="31"/>
      <c r="I250" s="31"/>
      <c r="J250" s="31"/>
    </row>
    <row r="251" spans="6:10" ht="15" customHeight="1">
      <c r="F251" s="31"/>
      <c r="G251" s="31"/>
      <c r="H251" s="31"/>
      <c r="I251" s="31"/>
      <c r="J251" s="31"/>
    </row>
    <row r="252" spans="6:10" ht="15" customHeight="1">
      <c r="F252" s="31"/>
      <c r="G252" s="31"/>
      <c r="H252" s="31"/>
      <c r="I252" s="31"/>
      <c r="J252" s="31"/>
    </row>
    <row r="253" spans="6:10" ht="15" customHeight="1">
      <c r="F253" s="31"/>
      <c r="G253" s="31"/>
      <c r="H253" s="31"/>
      <c r="I253" s="31"/>
      <c r="J253" s="31"/>
    </row>
    <row r="254" spans="6:10" ht="15" customHeight="1">
      <c r="F254" s="31"/>
      <c r="G254" s="31"/>
      <c r="H254" s="31"/>
      <c r="I254" s="31"/>
      <c r="J254" s="31"/>
    </row>
    <row r="255" spans="6:10" ht="15" customHeight="1">
      <c r="F255" s="31"/>
      <c r="G255" s="31"/>
      <c r="H255" s="31"/>
      <c r="I255" s="31"/>
      <c r="J255" s="31"/>
    </row>
    <row r="256" spans="6:10" ht="15" customHeight="1">
      <c r="F256" s="31"/>
      <c r="G256" s="31"/>
      <c r="H256" s="31"/>
      <c r="I256" s="31"/>
      <c r="J256" s="31"/>
    </row>
    <row r="257" spans="6:10" ht="15" customHeight="1">
      <c r="F257" s="31"/>
      <c r="G257" s="31"/>
      <c r="H257" s="31"/>
      <c r="I257" s="31"/>
      <c r="J257" s="31"/>
    </row>
    <row r="258" spans="6:10" ht="15" customHeight="1">
      <c r="F258" s="31"/>
      <c r="G258" s="31"/>
      <c r="H258" s="31"/>
      <c r="I258" s="31"/>
      <c r="J258" s="31"/>
    </row>
    <row r="259" spans="6:10" ht="15" customHeight="1">
      <c r="F259" s="31"/>
      <c r="G259" s="31"/>
      <c r="H259" s="31"/>
      <c r="I259" s="31"/>
      <c r="J259" s="31"/>
    </row>
    <row r="260" spans="6:10" ht="15" customHeight="1">
      <c r="F260" s="31"/>
      <c r="G260" s="31"/>
      <c r="H260" s="31"/>
      <c r="I260" s="31"/>
      <c r="J260" s="31"/>
    </row>
    <row r="261" spans="6:10" ht="15" customHeight="1">
      <c r="F261" s="31"/>
      <c r="G261" s="31"/>
      <c r="H261" s="31"/>
      <c r="I261" s="31"/>
      <c r="J261" s="31"/>
    </row>
    <row r="262" spans="6:10" ht="15" customHeight="1">
      <c r="F262" s="31"/>
      <c r="G262" s="31"/>
      <c r="H262" s="31"/>
      <c r="I262" s="31"/>
      <c r="J262" s="31"/>
    </row>
    <row r="263" spans="6:10" ht="15" customHeight="1">
      <c r="F263" s="31"/>
      <c r="G263" s="31"/>
      <c r="H263" s="31"/>
      <c r="I263" s="31"/>
      <c r="J263" s="31"/>
    </row>
    <row r="264" spans="6:10" ht="15" customHeight="1">
      <c r="F264" s="31"/>
      <c r="G264" s="31"/>
      <c r="H264" s="31"/>
      <c r="I264" s="31"/>
      <c r="J264" s="31"/>
    </row>
    <row r="265" spans="6:10" ht="15" customHeight="1">
      <c r="F265" s="31"/>
      <c r="G265" s="31"/>
      <c r="H265" s="31"/>
      <c r="I265" s="31"/>
      <c r="J265" s="31"/>
    </row>
    <row r="266" spans="6:10" ht="15" customHeight="1">
      <c r="F266" s="31"/>
      <c r="G266" s="31"/>
      <c r="H266" s="31"/>
      <c r="I266" s="31"/>
      <c r="J266" s="31"/>
    </row>
    <row r="267" spans="6:10" ht="15" customHeight="1">
      <c r="F267" s="31"/>
      <c r="G267" s="31"/>
      <c r="H267" s="31"/>
      <c r="I267" s="31"/>
      <c r="J267" s="31"/>
    </row>
    <row r="268" spans="6:10" ht="15" customHeight="1">
      <c r="F268" s="31"/>
      <c r="G268" s="31"/>
      <c r="H268" s="31"/>
      <c r="I268" s="31"/>
      <c r="J268" s="31"/>
    </row>
    <row r="269" spans="6:10" ht="15" customHeight="1">
      <c r="F269" s="31"/>
      <c r="G269" s="31"/>
      <c r="H269" s="31"/>
      <c r="I269" s="31"/>
      <c r="J269" s="31"/>
    </row>
    <row r="270" spans="6:10" ht="15" customHeight="1">
      <c r="F270" s="31"/>
      <c r="G270" s="31"/>
      <c r="H270" s="31"/>
      <c r="I270" s="31"/>
      <c r="J270" s="31"/>
    </row>
    <row r="271" spans="6:10" ht="15" customHeight="1">
      <c r="F271" s="31"/>
      <c r="G271" s="31"/>
      <c r="H271" s="31"/>
      <c r="I271" s="31"/>
      <c r="J271" s="31"/>
    </row>
    <row r="272" spans="6:10" ht="15" customHeight="1">
      <c r="F272" s="31"/>
      <c r="G272" s="31"/>
      <c r="H272" s="31"/>
      <c r="I272" s="31"/>
      <c r="J272" s="31"/>
    </row>
    <row r="273" spans="6:10" ht="15" customHeight="1">
      <c r="F273" s="31"/>
      <c r="G273" s="31"/>
      <c r="H273" s="31"/>
      <c r="I273" s="31"/>
      <c r="J273" s="31"/>
    </row>
    <row r="274" spans="6:10" ht="15" customHeight="1">
      <c r="F274" s="31"/>
      <c r="G274" s="31"/>
      <c r="H274" s="31"/>
      <c r="I274" s="31"/>
      <c r="J274" s="31"/>
    </row>
    <row r="275" spans="6:10" ht="15" customHeight="1">
      <c r="F275" s="31"/>
      <c r="G275" s="31"/>
      <c r="H275" s="31"/>
      <c r="I275" s="31"/>
      <c r="J275" s="31"/>
    </row>
    <row r="276" spans="6:10" ht="15" customHeight="1">
      <c r="F276" s="31"/>
      <c r="G276" s="31"/>
      <c r="H276" s="31"/>
      <c r="I276" s="31"/>
      <c r="J276" s="31"/>
    </row>
    <row r="277" spans="6:10" ht="15" customHeight="1">
      <c r="F277" s="31"/>
      <c r="G277" s="31"/>
      <c r="H277" s="31"/>
      <c r="I277" s="31"/>
      <c r="J277" s="31"/>
    </row>
    <row r="278" spans="6:10" ht="15" customHeight="1">
      <c r="F278" s="31"/>
      <c r="G278" s="31"/>
      <c r="H278" s="31"/>
      <c r="I278" s="31"/>
      <c r="J278" s="31"/>
    </row>
    <row r="279" spans="6:10" ht="15" customHeight="1">
      <c r="F279" s="31"/>
      <c r="G279" s="31"/>
      <c r="H279" s="31"/>
      <c r="I279" s="31"/>
      <c r="J279" s="31"/>
    </row>
    <row r="280" spans="6:10" ht="15" customHeight="1">
      <c r="F280" s="31"/>
      <c r="G280" s="31"/>
      <c r="H280" s="31"/>
      <c r="I280" s="31"/>
      <c r="J280" s="31"/>
    </row>
    <row r="281" spans="6:10" ht="15" customHeight="1">
      <c r="F281" s="31"/>
      <c r="G281" s="31"/>
      <c r="H281" s="31"/>
      <c r="I281" s="31"/>
      <c r="J281" s="31"/>
    </row>
    <row r="282" spans="6:10" ht="15" customHeight="1">
      <c r="F282" s="31"/>
      <c r="G282" s="31"/>
      <c r="H282" s="31"/>
      <c r="I282" s="31"/>
      <c r="J282" s="31"/>
    </row>
    <row r="283" spans="6:10" ht="15" customHeight="1">
      <c r="F283" s="31"/>
      <c r="G283" s="31"/>
      <c r="H283" s="31"/>
      <c r="I283" s="31"/>
      <c r="J283" s="31"/>
    </row>
    <row r="284" spans="6:10" ht="15" customHeight="1">
      <c r="F284" s="31"/>
      <c r="G284" s="31"/>
      <c r="H284" s="31"/>
      <c r="I284" s="31"/>
      <c r="J284" s="31"/>
    </row>
    <row r="285" spans="6:10" ht="15" customHeight="1">
      <c r="F285" s="31"/>
      <c r="G285" s="31"/>
      <c r="H285" s="31"/>
      <c r="I285" s="31"/>
      <c r="J285" s="31"/>
    </row>
    <row r="286" spans="6:10" ht="15" customHeight="1">
      <c r="F286" s="31"/>
      <c r="G286" s="31"/>
      <c r="H286" s="31"/>
      <c r="I286" s="31"/>
      <c r="J286" s="31"/>
    </row>
    <row r="287" spans="6:10" ht="15" customHeight="1">
      <c r="F287" s="31"/>
      <c r="G287" s="31"/>
      <c r="H287" s="31"/>
      <c r="I287" s="31"/>
      <c r="J287" s="31"/>
    </row>
    <row r="288" spans="6:10" ht="15" customHeight="1">
      <c r="F288" s="31"/>
      <c r="G288" s="31"/>
      <c r="H288" s="31"/>
      <c r="I288" s="31"/>
      <c r="J288" s="31"/>
    </row>
    <row r="289" spans="6:10" ht="15" customHeight="1">
      <c r="F289" s="31"/>
      <c r="G289" s="31"/>
      <c r="H289" s="31"/>
      <c r="I289" s="31"/>
      <c r="J289" s="31"/>
    </row>
    <row r="290" spans="6:10" ht="15" customHeight="1">
      <c r="F290" s="31"/>
      <c r="G290" s="31"/>
      <c r="H290" s="31"/>
      <c r="I290" s="31"/>
      <c r="J290" s="31"/>
    </row>
    <row r="291" spans="6:10" ht="15" customHeight="1">
      <c r="F291" s="31"/>
      <c r="G291" s="31"/>
      <c r="H291" s="31"/>
      <c r="I291" s="31"/>
      <c r="J291" s="31"/>
    </row>
    <row r="292" spans="6:10" ht="15" customHeight="1">
      <c r="F292" s="31"/>
      <c r="G292" s="31"/>
      <c r="H292" s="31"/>
      <c r="I292" s="31"/>
      <c r="J292" s="31"/>
    </row>
    <row r="293" spans="6:10" ht="15" customHeight="1">
      <c r="F293" s="31"/>
      <c r="G293" s="31"/>
      <c r="H293" s="31"/>
      <c r="I293" s="31"/>
      <c r="J293" s="31"/>
    </row>
    <row r="294" spans="6:10" ht="15" customHeight="1">
      <c r="F294" s="31"/>
      <c r="G294" s="31"/>
      <c r="H294" s="31"/>
      <c r="I294" s="31"/>
      <c r="J294" s="31"/>
    </row>
    <row r="295" spans="6:10" ht="15" customHeight="1">
      <c r="F295" s="31"/>
      <c r="G295" s="31"/>
      <c r="H295" s="31"/>
      <c r="I295" s="31"/>
      <c r="J295" s="31"/>
    </row>
    <row r="296" spans="6:10" ht="15" customHeight="1">
      <c r="F296" s="31"/>
      <c r="G296" s="31"/>
      <c r="H296" s="31"/>
      <c r="I296" s="31"/>
      <c r="J296" s="31"/>
    </row>
    <row r="297" spans="6:10" ht="15" customHeight="1">
      <c r="F297" s="31"/>
      <c r="G297" s="31"/>
      <c r="H297" s="31"/>
      <c r="I297" s="31"/>
      <c r="J297" s="31"/>
    </row>
    <row r="298" spans="6:10" ht="15" customHeight="1">
      <c r="F298" s="31"/>
      <c r="G298" s="31"/>
      <c r="H298" s="31"/>
      <c r="I298" s="31"/>
      <c r="J298" s="31"/>
    </row>
    <row r="299" spans="6:10" ht="15" customHeight="1">
      <c r="F299" s="31"/>
      <c r="G299" s="31"/>
      <c r="H299" s="31"/>
      <c r="I299" s="31"/>
      <c r="J299" s="31"/>
    </row>
    <row r="300" spans="6:10" ht="15" customHeight="1">
      <c r="F300" s="31"/>
      <c r="G300" s="31"/>
      <c r="H300" s="31"/>
      <c r="I300" s="31"/>
      <c r="J300" s="31"/>
    </row>
    <row r="301" spans="6:10" ht="15" customHeight="1">
      <c r="F301" s="31"/>
      <c r="G301" s="31"/>
      <c r="H301" s="31"/>
      <c r="I301" s="31"/>
      <c r="J301" s="31"/>
    </row>
    <row r="302" spans="6:10" ht="15" customHeight="1">
      <c r="F302" s="31"/>
      <c r="G302" s="31"/>
      <c r="H302" s="31"/>
      <c r="I302" s="31"/>
      <c r="J302" s="31"/>
    </row>
    <row r="303" spans="6:10" ht="15" customHeight="1">
      <c r="F303" s="31"/>
      <c r="G303" s="31"/>
      <c r="H303" s="31"/>
      <c r="I303" s="31"/>
      <c r="J303" s="31"/>
    </row>
    <row r="304" spans="6:10" ht="15" customHeight="1">
      <c r="F304" s="31"/>
      <c r="G304" s="31"/>
      <c r="H304" s="31"/>
      <c r="I304" s="31"/>
      <c r="J304" s="31"/>
    </row>
    <row r="305" spans="6:10" ht="15" customHeight="1">
      <c r="F305" s="31"/>
      <c r="G305" s="31"/>
      <c r="H305" s="31"/>
      <c r="I305" s="31"/>
      <c r="J305" s="31"/>
    </row>
    <row r="306" spans="6:10" ht="15" customHeight="1">
      <c r="F306" s="31"/>
      <c r="G306" s="31"/>
      <c r="H306" s="31"/>
      <c r="I306" s="31"/>
      <c r="J306" s="31"/>
    </row>
    <row r="307" spans="6:10" ht="15" customHeight="1">
      <c r="F307" s="31"/>
      <c r="G307" s="31"/>
      <c r="H307" s="31"/>
      <c r="I307" s="31"/>
      <c r="J307" s="31"/>
    </row>
    <row r="308" spans="6:10" ht="15" customHeight="1">
      <c r="F308" s="31"/>
      <c r="G308" s="31"/>
      <c r="H308" s="31"/>
      <c r="I308" s="31"/>
      <c r="J308" s="31"/>
    </row>
    <row r="309" spans="6:10" ht="15" customHeight="1">
      <c r="F309" s="31"/>
      <c r="G309" s="31"/>
      <c r="H309" s="31"/>
      <c r="I309" s="31"/>
      <c r="J309" s="31"/>
    </row>
    <row r="310" spans="6:10" ht="15" customHeight="1">
      <c r="F310" s="31"/>
      <c r="G310" s="31"/>
      <c r="H310" s="31"/>
      <c r="I310" s="31"/>
      <c r="J310" s="31"/>
    </row>
    <row r="311" spans="6:10" ht="15" customHeight="1">
      <c r="F311" s="31"/>
      <c r="G311" s="31"/>
      <c r="H311" s="31"/>
      <c r="I311" s="31"/>
      <c r="J311" s="31"/>
    </row>
    <row r="312" spans="6:10" ht="15" customHeight="1">
      <c r="F312" s="31"/>
      <c r="G312" s="31"/>
      <c r="H312" s="31"/>
      <c r="I312" s="31"/>
      <c r="J312" s="31"/>
    </row>
    <row r="313" spans="6:10" ht="15" customHeight="1">
      <c r="F313" s="31"/>
      <c r="G313" s="31"/>
      <c r="H313" s="31"/>
      <c r="I313" s="31"/>
      <c r="J313" s="31"/>
    </row>
    <row r="314" spans="6:10" ht="15" customHeight="1">
      <c r="F314" s="31"/>
      <c r="G314" s="31"/>
      <c r="H314" s="31"/>
      <c r="I314" s="31"/>
      <c r="J314" s="31"/>
    </row>
    <row r="315" spans="6:10" ht="15" customHeight="1">
      <c r="F315" s="31"/>
      <c r="G315" s="31"/>
      <c r="H315" s="31"/>
      <c r="I315" s="31"/>
      <c r="J315" s="31"/>
    </row>
    <row r="316" spans="6:10" ht="15" customHeight="1">
      <c r="F316" s="31"/>
      <c r="G316" s="31"/>
      <c r="H316" s="31"/>
      <c r="I316" s="31"/>
      <c r="J316" s="31"/>
    </row>
    <row r="317" spans="6:10" ht="15" customHeight="1">
      <c r="F317" s="31"/>
      <c r="G317" s="31"/>
      <c r="H317" s="31"/>
      <c r="I317" s="31"/>
      <c r="J317" s="31"/>
    </row>
    <row r="318" spans="6:10" ht="15" customHeight="1">
      <c r="F318" s="31"/>
      <c r="G318" s="31"/>
      <c r="H318" s="31"/>
      <c r="I318" s="31"/>
      <c r="J318" s="31"/>
    </row>
    <row r="319" spans="6:10" ht="15" customHeight="1">
      <c r="F319" s="31"/>
      <c r="G319" s="31"/>
      <c r="H319" s="31"/>
      <c r="I319" s="31"/>
      <c r="J319" s="31"/>
    </row>
    <row r="320" spans="6:10" ht="15" customHeight="1">
      <c r="F320" s="31"/>
      <c r="G320" s="31"/>
      <c r="H320" s="31"/>
      <c r="I320" s="31"/>
      <c r="J320" s="31"/>
    </row>
    <row r="321" spans="6:10" ht="15" customHeight="1">
      <c r="F321" s="31"/>
      <c r="G321" s="31"/>
      <c r="H321" s="31"/>
      <c r="I321" s="31"/>
      <c r="J321" s="31"/>
    </row>
    <row r="322" spans="6:10" ht="15" customHeight="1">
      <c r="F322" s="31"/>
      <c r="G322" s="31"/>
      <c r="H322" s="31"/>
      <c r="I322" s="31"/>
      <c r="J322" s="31"/>
    </row>
    <row r="323" spans="6:10" ht="15" customHeight="1">
      <c r="F323" s="31"/>
      <c r="G323" s="31"/>
      <c r="H323" s="31"/>
      <c r="I323" s="31"/>
      <c r="J323" s="31"/>
    </row>
    <row r="324" spans="6:10" ht="15" customHeight="1">
      <c r="F324" s="31"/>
      <c r="G324" s="31"/>
      <c r="H324" s="31"/>
      <c r="I324" s="31"/>
      <c r="J324" s="31"/>
    </row>
    <row r="325" spans="6:10" ht="15" customHeight="1">
      <c r="F325" s="31"/>
      <c r="G325" s="31"/>
      <c r="H325" s="31"/>
      <c r="I325" s="31"/>
      <c r="J325" s="31"/>
    </row>
    <row r="326" spans="6:10" ht="15" customHeight="1">
      <c r="F326" s="31"/>
      <c r="G326" s="31"/>
      <c r="H326" s="31"/>
      <c r="I326" s="31"/>
      <c r="J326" s="31"/>
    </row>
    <row r="327" spans="6:10" ht="15" customHeight="1">
      <c r="F327" s="31"/>
      <c r="G327" s="31"/>
      <c r="H327" s="31"/>
      <c r="I327" s="31"/>
      <c r="J327" s="31"/>
    </row>
    <row r="328" spans="6:10" ht="15" customHeight="1">
      <c r="F328" s="31"/>
      <c r="G328" s="31"/>
      <c r="H328" s="31"/>
      <c r="I328" s="31"/>
      <c r="J328" s="31"/>
    </row>
    <row r="329" spans="6:10" ht="15" customHeight="1">
      <c r="F329" s="31"/>
      <c r="G329" s="31"/>
      <c r="H329" s="31"/>
      <c r="I329" s="31"/>
      <c r="J329" s="31"/>
    </row>
    <row r="330" spans="6:10" ht="15" customHeight="1">
      <c r="F330" s="31"/>
      <c r="G330" s="31"/>
      <c r="H330" s="31"/>
      <c r="I330" s="31"/>
      <c r="J330" s="31"/>
    </row>
    <row r="331" spans="6:10" ht="15" customHeight="1">
      <c r="F331" s="31"/>
      <c r="G331" s="31"/>
      <c r="H331" s="31"/>
      <c r="I331" s="31"/>
      <c r="J331" s="31"/>
    </row>
    <row r="332" spans="6:10" ht="15" customHeight="1">
      <c r="F332" s="31"/>
      <c r="G332" s="31"/>
      <c r="H332" s="31"/>
      <c r="I332" s="31"/>
      <c r="J332" s="31"/>
    </row>
    <row r="333" spans="6:10" ht="15" customHeight="1">
      <c r="F333" s="31"/>
      <c r="G333" s="31"/>
      <c r="H333" s="31"/>
      <c r="I333" s="31"/>
      <c r="J333" s="31"/>
    </row>
    <row r="334" spans="6:10" ht="15" customHeight="1">
      <c r="F334" s="31"/>
      <c r="G334" s="31"/>
      <c r="H334" s="31"/>
      <c r="I334" s="31"/>
      <c r="J334" s="31"/>
    </row>
    <row r="335" spans="6:10" ht="15" customHeight="1">
      <c r="F335" s="31"/>
      <c r="G335" s="31"/>
      <c r="H335" s="31"/>
      <c r="I335" s="31"/>
      <c r="J335" s="31"/>
    </row>
    <row r="336" spans="6:10" ht="15" customHeight="1">
      <c r="F336" s="31"/>
      <c r="G336" s="31"/>
      <c r="H336" s="31"/>
      <c r="I336" s="31"/>
      <c r="J336" s="31"/>
    </row>
    <row r="337" spans="6:10" ht="15" customHeight="1">
      <c r="F337" s="31"/>
      <c r="G337" s="31"/>
      <c r="H337" s="31"/>
      <c r="I337" s="31"/>
      <c r="J337" s="31"/>
    </row>
    <row r="338" spans="6:10" ht="15" customHeight="1">
      <c r="F338" s="31"/>
      <c r="G338" s="31"/>
      <c r="H338" s="31"/>
      <c r="I338" s="31"/>
      <c r="J338" s="31"/>
    </row>
    <row r="339" spans="6:10" ht="15" customHeight="1">
      <c r="F339" s="31"/>
      <c r="G339" s="31"/>
      <c r="H339" s="31"/>
      <c r="I339" s="31"/>
      <c r="J339" s="31"/>
    </row>
    <row r="340" spans="6:10" ht="15" customHeight="1">
      <c r="F340" s="31"/>
      <c r="G340" s="31"/>
      <c r="H340" s="31"/>
      <c r="I340" s="31"/>
      <c r="J340" s="31"/>
    </row>
    <row r="341" spans="6:10" ht="15" customHeight="1">
      <c r="F341" s="31"/>
      <c r="G341" s="31"/>
      <c r="H341" s="31"/>
      <c r="I341" s="31"/>
      <c r="J341" s="31"/>
    </row>
    <row r="342" spans="6:10" ht="15" customHeight="1">
      <c r="F342" s="31"/>
      <c r="G342" s="31"/>
      <c r="H342" s="31"/>
      <c r="I342" s="31"/>
      <c r="J342" s="31"/>
    </row>
    <row r="343" spans="6:10" ht="15" customHeight="1">
      <c r="F343" s="31"/>
      <c r="G343" s="31"/>
      <c r="H343" s="31"/>
      <c r="I343" s="31"/>
      <c r="J343" s="31"/>
    </row>
    <row r="344" spans="6:10" ht="15" customHeight="1">
      <c r="F344" s="31"/>
      <c r="G344" s="31"/>
      <c r="H344" s="31"/>
      <c r="I344" s="31"/>
      <c r="J344" s="31"/>
    </row>
    <row r="345" spans="6:10" ht="15" customHeight="1">
      <c r="F345" s="31"/>
      <c r="G345" s="31"/>
      <c r="H345" s="31"/>
      <c r="I345" s="31"/>
      <c r="J345" s="31"/>
    </row>
    <row r="346" spans="6:10" ht="15" customHeight="1">
      <c r="F346" s="31"/>
      <c r="G346" s="31"/>
      <c r="H346" s="31"/>
      <c r="I346" s="31"/>
      <c r="J346" s="31"/>
    </row>
    <row r="347" spans="6:10" ht="15" customHeight="1">
      <c r="F347" s="31"/>
      <c r="G347" s="31"/>
      <c r="H347" s="31"/>
      <c r="I347" s="31"/>
      <c r="J347" s="31"/>
    </row>
    <row r="348" spans="6:10" ht="15" customHeight="1">
      <c r="F348" s="31"/>
      <c r="G348" s="31"/>
      <c r="H348" s="31"/>
      <c r="I348" s="31"/>
      <c r="J348" s="31"/>
    </row>
    <row r="349" spans="6:10" ht="15" customHeight="1">
      <c r="F349" s="31"/>
      <c r="G349" s="31"/>
      <c r="H349" s="31"/>
      <c r="I349" s="31"/>
      <c r="J349" s="31"/>
    </row>
    <row r="350" spans="6:10" ht="15" customHeight="1">
      <c r="F350" s="31"/>
      <c r="G350" s="31"/>
      <c r="H350" s="31"/>
      <c r="I350" s="31"/>
      <c r="J350" s="31"/>
    </row>
    <row r="351" spans="6:10" ht="15" customHeight="1">
      <c r="F351" s="31"/>
      <c r="G351" s="31"/>
      <c r="H351" s="31"/>
      <c r="I351" s="31"/>
      <c r="J351" s="31"/>
    </row>
    <row r="352" spans="6:10" ht="15" customHeight="1">
      <c r="F352" s="31"/>
      <c r="G352" s="31"/>
      <c r="H352" s="31"/>
      <c r="I352" s="31"/>
      <c r="J352" s="31"/>
    </row>
    <row r="353" spans="6:10" ht="15" customHeight="1">
      <c r="F353" s="31"/>
      <c r="G353" s="31"/>
      <c r="H353" s="31"/>
      <c r="I353" s="31"/>
      <c r="J353" s="31"/>
    </row>
    <row r="354" spans="6:10" ht="15" customHeight="1">
      <c r="F354" s="31"/>
      <c r="G354" s="31"/>
      <c r="H354" s="31"/>
      <c r="I354" s="31"/>
      <c r="J354" s="31"/>
    </row>
    <row r="355" spans="6:10" ht="15" customHeight="1">
      <c r="F355" s="31"/>
      <c r="G355" s="31"/>
      <c r="H355" s="31"/>
      <c r="I355" s="31"/>
      <c r="J355" s="31"/>
    </row>
    <row r="356" spans="6:10" ht="15" customHeight="1">
      <c r="F356" s="31"/>
      <c r="G356" s="31"/>
      <c r="H356" s="31"/>
      <c r="I356" s="31"/>
      <c r="J356" s="31"/>
    </row>
    <row r="357" spans="6:10" ht="15" customHeight="1">
      <c r="F357" s="31"/>
      <c r="G357" s="31"/>
      <c r="H357" s="31"/>
      <c r="I357" s="31"/>
      <c r="J357" s="31"/>
    </row>
    <row r="358" spans="6:10" ht="15" customHeight="1">
      <c r="F358" s="31"/>
      <c r="G358" s="31"/>
      <c r="H358" s="31"/>
      <c r="I358" s="31"/>
      <c r="J358" s="31"/>
    </row>
    <row r="359" spans="6:10" ht="15" customHeight="1">
      <c r="F359" s="31"/>
      <c r="G359" s="31"/>
      <c r="H359" s="31"/>
      <c r="I359" s="31"/>
      <c r="J359" s="31"/>
    </row>
    <row r="360" spans="6:10" ht="15" customHeight="1">
      <c r="F360" s="31"/>
      <c r="G360" s="31"/>
      <c r="H360" s="31"/>
      <c r="I360" s="31"/>
      <c r="J360" s="31"/>
    </row>
    <row r="361" spans="6:10" ht="15" customHeight="1">
      <c r="F361" s="31"/>
      <c r="G361" s="31"/>
      <c r="H361" s="31"/>
      <c r="I361" s="31"/>
      <c r="J361" s="31"/>
    </row>
    <row r="362" spans="6:10" ht="15" customHeight="1">
      <c r="F362" s="31"/>
      <c r="G362" s="31"/>
      <c r="H362" s="31"/>
      <c r="I362" s="31"/>
      <c r="J362" s="31"/>
    </row>
    <row r="363" spans="6:10" ht="15" customHeight="1">
      <c r="F363" s="31"/>
      <c r="G363" s="31"/>
      <c r="H363" s="31"/>
      <c r="I363" s="31"/>
      <c r="J363" s="31"/>
    </row>
    <row r="364" spans="6:10" ht="15" customHeight="1">
      <c r="F364" s="31"/>
      <c r="G364" s="31"/>
      <c r="H364" s="31"/>
      <c r="I364" s="31"/>
      <c r="J364" s="31"/>
    </row>
    <row r="365" spans="6:10" ht="15" customHeight="1">
      <c r="F365" s="31"/>
      <c r="G365" s="31"/>
      <c r="H365" s="31"/>
      <c r="I365" s="31"/>
      <c r="J365" s="31"/>
    </row>
    <row r="366" spans="6:10" ht="15" customHeight="1">
      <c r="F366" s="31"/>
      <c r="G366" s="31"/>
      <c r="H366" s="31"/>
      <c r="I366" s="31"/>
      <c r="J366" s="31"/>
    </row>
    <row r="367" spans="6:10" ht="15" customHeight="1">
      <c r="F367" s="31"/>
      <c r="G367" s="31"/>
      <c r="H367" s="31"/>
      <c r="I367" s="31"/>
      <c r="J367" s="31"/>
    </row>
    <row r="368" spans="6:10" ht="15" customHeight="1">
      <c r="F368" s="31"/>
      <c r="G368" s="31"/>
      <c r="H368" s="31"/>
      <c r="I368" s="31"/>
      <c r="J368" s="31"/>
    </row>
    <row r="369" spans="6:10" ht="15" customHeight="1">
      <c r="F369" s="31"/>
      <c r="G369" s="31"/>
      <c r="H369" s="31"/>
      <c r="I369" s="31"/>
      <c r="J369" s="31"/>
    </row>
    <row r="370" spans="6:10" ht="15" customHeight="1">
      <c r="F370" s="31"/>
      <c r="G370" s="31"/>
      <c r="H370" s="31"/>
      <c r="I370" s="31"/>
      <c r="J370" s="31"/>
    </row>
    <row r="371" spans="6:10" ht="15" customHeight="1">
      <c r="F371" s="31"/>
      <c r="G371" s="31"/>
      <c r="H371" s="31"/>
      <c r="I371" s="31"/>
      <c r="J371" s="31"/>
    </row>
    <row r="372" spans="6:10" ht="15" customHeight="1">
      <c r="F372" s="31"/>
      <c r="G372" s="31"/>
      <c r="H372" s="31"/>
      <c r="I372" s="31"/>
      <c r="J372" s="31"/>
    </row>
    <row r="373" spans="6:10" ht="15" customHeight="1">
      <c r="F373" s="31"/>
      <c r="G373" s="31"/>
      <c r="H373" s="31"/>
      <c r="I373" s="31"/>
      <c r="J373" s="31"/>
    </row>
    <row r="374" spans="6:10" ht="15" customHeight="1">
      <c r="F374" s="31"/>
      <c r="G374" s="31"/>
      <c r="H374" s="31"/>
      <c r="I374" s="31"/>
      <c r="J374" s="31"/>
    </row>
    <row r="375" spans="6:10" ht="15" customHeight="1">
      <c r="F375" s="31"/>
      <c r="G375" s="31"/>
      <c r="H375" s="31"/>
      <c r="I375" s="31"/>
      <c r="J375" s="31"/>
    </row>
    <row r="376" spans="6:10" ht="15" customHeight="1">
      <c r="F376" s="31"/>
      <c r="G376" s="31"/>
      <c r="H376" s="31"/>
      <c r="I376" s="31"/>
      <c r="J376" s="31"/>
    </row>
    <row r="377" spans="6:10" ht="15" customHeight="1">
      <c r="F377" s="31"/>
      <c r="G377" s="31"/>
      <c r="H377" s="31"/>
      <c r="I377" s="31"/>
      <c r="J377" s="31"/>
    </row>
    <row r="378" spans="6:10" ht="15" customHeight="1">
      <c r="F378" s="31"/>
      <c r="G378" s="31"/>
      <c r="H378" s="31"/>
      <c r="I378" s="31"/>
      <c r="J378" s="31"/>
    </row>
    <row r="379" spans="6:10" ht="15" customHeight="1">
      <c r="F379" s="31"/>
      <c r="G379" s="31"/>
      <c r="H379" s="31"/>
      <c r="I379" s="31"/>
      <c r="J379" s="31"/>
    </row>
    <row r="380" spans="6:10" ht="15" customHeight="1">
      <c r="F380" s="31"/>
      <c r="G380" s="31"/>
      <c r="H380" s="31"/>
      <c r="I380" s="31"/>
      <c r="J380" s="31"/>
    </row>
    <row r="381" spans="6:10" ht="15" customHeight="1">
      <c r="F381" s="31"/>
      <c r="G381" s="31"/>
      <c r="H381" s="31"/>
      <c r="I381" s="31"/>
      <c r="J381" s="31"/>
    </row>
    <row r="382" spans="6:10" ht="15" customHeight="1">
      <c r="F382" s="31"/>
      <c r="G382" s="31"/>
      <c r="H382" s="31"/>
      <c r="I382" s="31"/>
      <c r="J382" s="31"/>
    </row>
    <row r="383" spans="6:10" ht="15" customHeight="1">
      <c r="F383" s="31"/>
      <c r="G383" s="31"/>
      <c r="H383" s="31"/>
      <c r="I383" s="31"/>
      <c r="J383" s="31"/>
    </row>
    <row r="384" spans="6:10" ht="15" customHeight="1">
      <c r="F384" s="31"/>
      <c r="G384" s="31"/>
      <c r="H384" s="31"/>
      <c r="I384" s="31"/>
      <c r="J384" s="31"/>
    </row>
    <row r="385" spans="6:10" ht="15" customHeight="1">
      <c r="F385" s="31"/>
      <c r="G385" s="31"/>
      <c r="H385" s="31"/>
      <c r="I385" s="31"/>
      <c r="J385" s="31"/>
    </row>
    <row r="386" spans="6:10" ht="15" customHeight="1">
      <c r="F386" s="31"/>
      <c r="G386" s="31"/>
      <c r="H386" s="31"/>
      <c r="I386" s="31"/>
      <c r="J386" s="31"/>
    </row>
    <row r="387" spans="6:10" ht="15" customHeight="1">
      <c r="F387" s="31"/>
      <c r="G387" s="31"/>
      <c r="H387" s="31"/>
      <c r="I387" s="31"/>
      <c r="J387" s="31"/>
    </row>
    <row r="388" spans="6:10" ht="15" customHeight="1">
      <c r="F388" s="31"/>
      <c r="G388" s="31"/>
      <c r="H388" s="31"/>
      <c r="I388" s="31"/>
      <c r="J388" s="31"/>
    </row>
    <row r="389" spans="6:10" ht="15" customHeight="1">
      <c r="F389" s="31"/>
      <c r="G389" s="31"/>
      <c r="H389" s="31"/>
      <c r="I389" s="31"/>
      <c r="J389" s="31"/>
    </row>
    <row r="390" spans="6:10" ht="15" customHeight="1">
      <c r="F390" s="31"/>
      <c r="G390" s="31"/>
      <c r="H390" s="31"/>
      <c r="I390" s="31"/>
      <c r="J390" s="31"/>
    </row>
    <row r="391" spans="6:10" ht="15" customHeight="1">
      <c r="F391" s="31"/>
      <c r="G391" s="31"/>
      <c r="H391" s="31"/>
      <c r="I391" s="31"/>
      <c r="J391" s="31"/>
    </row>
    <row r="392" spans="6:10" ht="15" customHeight="1">
      <c r="F392" s="31"/>
      <c r="G392" s="31"/>
      <c r="H392" s="31"/>
      <c r="I392" s="31"/>
      <c r="J392" s="31"/>
    </row>
    <row r="393" spans="6:10" ht="15" customHeight="1">
      <c r="F393" s="31"/>
      <c r="G393" s="31"/>
      <c r="H393" s="31"/>
      <c r="I393" s="31"/>
      <c r="J393" s="31"/>
    </row>
    <row r="394" spans="6:10" ht="15" customHeight="1">
      <c r="F394" s="31"/>
      <c r="G394" s="31"/>
      <c r="H394" s="31"/>
      <c r="I394" s="31"/>
      <c r="J394" s="31"/>
    </row>
    <row r="395" spans="6:10" ht="15" customHeight="1">
      <c r="F395" s="31"/>
      <c r="G395" s="31"/>
      <c r="H395" s="31"/>
      <c r="I395" s="31"/>
      <c r="J395" s="31"/>
    </row>
    <row r="396" spans="6:10" ht="15" customHeight="1">
      <c r="F396" s="31"/>
      <c r="G396" s="31"/>
      <c r="H396" s="31"/>
      <c r="I396" s="31"/>
      <c r="J396" s="31"/>
    </row>
    <row r="397" spans="6:10" ht="15" customHeight="1">
      <c r="F397" s="31"/>
      <c r="G397" s="31"/>
      <c r="H397" s="31"/>
      <c r="I397" s="31"/>
      <c r="J397" s="31"/>
    </row>
    <row r="398" spans="6:10" ht="15" customHeight="1">
      <c r="F398" s="31"/>
      <c r="G398" s="31"/>
      <c r="H398" s="31"/>
      <c r="I398" s="31"/>
      <c r="J398" s="31"/>
    </row>
    <row r="399" spans="6:10" ht="15" customHeight="1">
      <c r="F399" s="31"/>
      <c r="G399" s="31"/>
      <c r="H399" s="31"/>
      <c r="I399" s="31"/>
      <c r="J399" s="31"/>
    </row>
    <row r="400" spans="6:10" ht="15" customHeight="1">
      <c r="F400" s="31"/>
      <c r="G400" s="31"/>
      <c r="H400" s="31"/>
      <c r="I400" s="31"/>
      <c r="J400" s="31"/>
    </row>
    <row r="401" spans="6:10" ht="15" customHeight="1">
      <c r="F401" s="31"/>
      <c r="G401" s="31"/>
      <c r="H401" s="31"/>
      <c r="I401" s="31"/>
      <c r="J401" s="31"/>
    </row>
    <row r="402" spans="6:10" ht="15" customHeight="1">
      <c r="F402" s="31"/>
      <c r="G402" s="31"/>
      <c r="H402" s="31"/>
      <c r="I402" s="31"/>
      <c r="J402" s="31"/>
    </row>
    <row r="403" spans="6:10" ht="15" customHeight="1">
      <c r="F403" s="31"/>
      <c r="G403" s="31"/>
      <c r="H403" s="31"/>
      <c r="I403" s="31"/>
      <c r="J403" s="31"/>
    </row>
    <row r="404" spans="6:10" ht="15" customHeight="1">
      <c r="F404" s="31"/>
      <c r="G404" s="31"/>
      <c r="H404" s="31"/>
      <c r="I404" s="31"/>
      <c r="J404" s="31"/>
    </row>
    <row r="405" spans="6:10" ht="15" customHeight="1">
      <c r="F405" s="31"/>
      <c r="G405" s="31"/>
      <c r="H405" s="31"/>
      <c r="I405" s="31"/>
      <c r="J405" s="31"/>
    </row>
    <row r="406" spans="6:10" ht="15" customHeight="1">
      <c r="F406" s="31"/>
      <c r="G406" s="31"/>
      <c r="H406" s="31"/>
      <c r="I406" s="31"/>
      <c r="J406" s="31"/>
    </row>
    <row r="407" spans="6:10" ht="15" customHeight="1">
      <c r="F407" s="31"/>
      <c r="G407" s="31"/>
      <c r="H407" s="31"/>
      <c r="I407" s="31"/>
      <c r="J407" s="31"/>
    </row>
    <row r="408" spans="6:10" ht="15" customHeight="1">
      <c r="F408" s="31"/>
      <c r="G408" s="31"/>
      <c r="H408" s="31"/>
      <c r="I408" s="31"/>
      <c r="J408" s="31"/>
    </row>
    <row r="409" spans="6:10" ht="15" customHeight="1">
      <c r="F409" s="31"/>
      <c r="G409" s="31"/>
      <c r="H409" s="31"/>
      <c r="I409" s="31"/>
      <c r="J409" s="31"/>
    </row>
    <row r="410" spans="6:10" ht="15" customHeight="1">
      <c r="F410" s="31"/>
      <c r="G410" s="31"/>
      <c r="H410" s="31"/>
      <c r="I410" s="31"/>
      <c r="J410" s="31"/>
    </row>
    <row r="411" spans="6:10" ht="15" customHeight="1">
      <c r="F411" s="31"/>
      <c r="G411" s="31"/>
      <c r="H411" s="31"/>
      <c r="I411" s="31"/>
      <c r="J411" s="31"/>
    </row>
    <row r="412" spans="6:10" ht="15" customHeight="1">
      <c r="F412" s="31"/>
      <c r="G412" s="31"/>
      <c r="H412" s="31"/>
      <c r="I412" s="31"/>
      <c r="J412" s="31"/>
    </row>
    <row r="413" spans="6:10" ht="15" customHeight="1">
      <c r="F413" s="31"/>
      <c r="G413" s="31"/>
      <c r="H413" s="31"/>
      <c r="I413" s="31"/>
      <c r="J413" s="31"/>
    </row>
    <row r="414" spans="6:10" ht="15" customHeight="1">
      <c r="F414" s="31"/>
      <c r="G414" s="31"/>
      <c r="H414" s="31"/>
      <c r="I414" s="31"/>
      <c r="J414" s="31"/>
    </row>
    <row r="415" spans="6:10" ht="15" customHeight="1">
      <c r="F415" s="31"/>
      <c r="G415" s="31"/>
      <c r="H415" s="31"/>
      <c r="I415" s="31"/>
      <c r="J415" s="31"/>
    </row>
    <row r="416" spans="6:10" ht="15" customHeight="1">
      <c r="F416" s="31"/>
      <c r="G416" s="31"/>
      <c r="H416" s="31"/>
      <c r="I416" s="31"/>
      <c r="J416" s="31"/>
    </row>
    <row r="417" spans="6:10" ht="15" customHeight="1">
      <c r="F417" s="31"/>
      <c r="G417" s="31"/>
      <c r="H417" s="31"/>
      <c r="I417" s="31"/>
      <c r="J417" s="31"/>
    </row>
    <row r="418" spans="6:10" ht="15" customHeight="1">
      <c r="F418" s="31"/>
      <c r="G418" s="31"/>
      <c r="H418" s="31"/>
      <c r="I418" s="31"/>
      <c r="J418" s="31"/>
    </row>
    <row r="419" spans="6:10" ht="15" customHeight="1">
      <c r="F419" s="31"/>
      <c r="G419" s="31"/>
      <c r="H419" s="31"/>
      <c r="I419" s="31"/>
      <c r="J419" s="31"/>
    </row>
    <row r="420" spans="6:10" ht="15" customHeight="1">
      <c r="F420" s="31"/>
      <c r="G420" s="31"/>
      <c r="H420" s="31"/>
      <c r="I420" s="31"/>
      <c r="J420" s="31"/>
    </row>
    <row r="421" spans="6:10" ht="15" customHeight="1">
      <c r="F421" s="31"/>
      <c r="G421" s="31"/>
      <c r="H421" s="31"/>
      <c r="I421" s="31"/>
      <c r="J421" s="31"/>
    </row>
    <row r="422" spans="6:10" ht="15" customHeight="1">
      <c r="F422" s="31"/>
      <c r="G422" s="31"/>
      <c r="H422" s="31"/>
      <c r="I422" s="31"/>
      <c r="J422" s="31"/>
    </row>
    <row r="423" spans="6:10" ht="15" customHeight="1">
      <c r="F423" s="31"/>
      <c r="G423" s="31"/>
      <c r="H423" s="31"/>
      <c r="I423" s="31"/>
      <c r="J423" s="31"/>
    </row>
    <row r="424" spans="6:10" ht="15" customHeight="1">
      <c r="F424" s="31"/>
      <c r="G424" s="31"/>
      <c r="H424" s="31"/>
      <c r="I424" s="31"/>
      <c r="J424" s="31"/>
    </row>
    <row r="425" spans="6:10" ht="15" customHeight="1">
      <c r="F425" s="31"/>
      <c r="G425" s="31"/>
      <c r="H425" s="31"/>
      <c r="I425" s="31"/>
      <c r="J425" s="31"/>
    </row>
    <row r="426" spans="6:10" ht="15" customHeight="1">
      <c r="F426" s="31"/>
      <c r="G426" s="31"/>
      <c r="H426" s="31"/>
      <c r="I426" s="31"/>
      <c r="J426" s="31"/>
    </row>
    <row r="427" spans="6:10" ht="15" customHeight="1">
      <c r="F427" s="31"/>
      <c r="G427" s="31"/>
      <c r="H427" s="31"/>
      <c r="I427" s="31"/>
      <c r="J427" s="31"/>
    </row>
    <row r="428" spans="6:10" ht="15" customHeight="1">
      <c r="F428" s="31"/>
      <c r="G428" s="31"/>
      <c r="H428" s="31"/>
      <c r="I428" s="31"/>
      <c r="J428" s="31"/>
    </row>
    <row r="429" spans="6:10" ht="15" customHeight="1">
      <c r="F429" s="31"/>
      <c r="G429" s="31"/>
      <c r="H429" s="31"/>
      <c r="I429" s="31"/>
      <c r="J429" s="31"/>
    </row>
    <row r="430" spans="6:10" ht="15" customHeight="1">
      <c r="F430" s="31"/>
      <c r="G430" s="31"/>
      <c r="H430" s="31"/>
      <c r="I430" s="31"/>
      <c r="J430" s="31"/>
    </row>
    <row r="431" spans="6:10" ht="15" customHeight="1">
      <c r="F431" s="31"/>
      <c r="G431" s="31"/>
      <c r="H431" s="31"/>
      <c r="I431" s="31"/>
      <c r="J431" s="31"/>
    </row>
    <row r="432" spans="6:10" ht="15" customHeight="1">
      <c r="F432" s="31"/>
      <c r="G432" s="31"/>
      <c r="H432" s="31"/>
      <c r="I432" s="31"/>
      <c r="J432" s="31"/>
    </row>
    <row r="433" spans="6:10" ht="15" customHeight="1">
      <c r="F433" s="31"/>
      <c r="G433" s="31"/>
      <c r="H433" s="31"/>
      <c r="I433" s="31"/>
      <c r="J433" s="31"/>
    </row>
    <row r="434" spans="6:10" ht="15" customHeight="1">
      <c r="F434" s="31"/>
      <c r="G434" s="31"/>
      <c r="H434" s="31"/>
      <c r="I434" s="31"/>
      <c r="J434" s="31"/>
    </row>
    <row r="435" spans="6:10" ht="15" customHeight="1">
      <c r="F435" s="31"/>
      <c r="G435" s="31"/>
      <c r="H435" s="31"/>
      <c r="I435" s="31"/>
      <c r="J435" s="31"/>
    </row>
    <row r="436" spans="6:10" ht="15" customHeight="1">
      <c r="F436" s="31"/>
      <c r="G436" s="31"/>
      <c r="H436" s="31"/>
      <c r="I436" s="31"/>
      <c r="J436" s="31"/>
    </row>
    <row r="437" spans="6:10" ht="15" customHeight="1">
      <c r="F437" s="31"/>
      <c r="G437" s="31"/>
      <c r="H437" s="31"/>
      <c r="I437" s="31"/>
      <c r="J437" s="31"/>
    </row>
    <row r="438" spans="6:10" ht="15" customHeight="1">
      <c r="F438" s="31"/>
      <c r="G438" s="31"/>
      <c r="H438" s="31"/>
      <c r="I438" s="31"/>
      <c r="J438" s="31"/>
    </row>
    <row r="439" spans="6:10" ht="15" customHeight="1">
      <c r="F439" s="31"/>
      <c r="G439" s="31"/>
      <c r="H439" s="31"/>
      <c r="I439" s="31"/>
      <c r="J439" s="31"/>
    </row>
    <row r="440" spans="6:10" ht="15" customHeight="1">
      <c r="F440" s="31"/>
      <c r="G440" s="31"/>
      <c r="H440" s="31"/>
      <c r="I440" s="31"/>
      <c r="J440" s="31"/>
    </row>
    <row r="441" spans="6:10" ht="15" customHeight="1">
      <c r="F441" s="31"/>
      <c r="G441" s="31"/>
      <c r="H441" s="31"/>
      <c r="I441" s="31"/>
      <c r="J441" s="31"/>
    </row>
    <row r="442" spans="6:10" ht="15" customHeight="1">
      <c r="F442" s="31"/>
      <c r="G442" s="31"/>
      <c r="H442" s="31"/>
      <c r="I442" s="31"/>
      <c r="J442" s="31"/>
    </row>
    <row r="443" spans="6:10" ht="15" customHeight="1">
      <c r="F443" s="31"/>
      <c r="G443" s="31"/>
      <c r="H443" s="31"/>
      <c r="I443" s="31"/>
      <c r="J443" s="31"/>
    </row>
    <row r="444" spans="6:10" ht="15" customHeight="1">
      <c r="F444" s="31"/>
      <c r="G444" s="31"/>
      <c r="H444" s="31"/>
      <c r="I444" s="31"/>
      <c r="J444" s="31"/>
    </row>
    <row r="445" spans="6:10" ht="15" customHeight="1">
      <c r="F445" s="31"/>
      <c r="G445" s="31"/>
      <c r="H445" s="31"/>
      <c r="I445" s="31"/>
      <c r="J445" s="31"/>
    </row>
    <row r="446" spans="6:10" ht="15" customHeight="1">
      <c r="F446" s="31"/>
      <c r="G446" s="31"/>
      <c r="H446" s="31"/>
      <c r="I446" s="31"/>
      <c r="J446" s="31"/>
    </row>
    <row r="447" spans="6:10" ht="15" customHeight="1">
      <c r="F447" s="31"/>
      <c r="G447" s="31"/>
      <c r="H447" s="31"/>
      <c r="I447" s="31"/>
      <c r="J447" s="31"/>
    </row>
    <row r="448" spans="6:10" ht="15" customHeight="1">
      <c r="F448" s="31"/>
      <c r="G448" s="31"/>
      <c r="H448" s="31"/>
      <c r="I448" s="31"/>
      <c r="J448" s="31"/>
    </row>
    <row r="449" spans="6:10" ht="15" customHeight="1">
      <c r="F449" s="31"/>
      <c r="G449" s="31"/>
      <c r="H449" s="31"/>
      <c r="I449" s="31"/>
      <c r="J449" s="31"/>
    </row>
    <row r="450" spans="6:10" ht="15" customHeight="1">
      <c r="F450" s="31"/>
      <c r="G450" s="31"/>
      <c r="H450" s="31"/>
      <c r="I450" s="31"/>
      <c r="J450" s="31"/>
    </row>
    <row r="451" spans="6:10" ht="15" customHeight="1">
      <c r="F451" s="31"/>
      <c r="G451" s="31"/>
      <c r="H451" s="31"/>
      <c r="I451" s="31"/>
      <c r="J451" s="31"/>
    </row>
    <row r="452" spans="6:10" ht="15" customHeight="1">
      <c r="F452" s="31"/>
      <c r="G452" s="31"/>
      <c r="H452" s="31"/>
      <c r="I452" s="31"/>
      <c r="J452" s="31"/>
    </row>
    <row r="453" spans="6:10" ht="15" customHeight="1">
      <c r="F453" s="31"/>
      <c r="G453" s="31"/>
      <c r="H453" s="31"/>
      <c r="I453" s="31"/>
      <c r="J453" s="31"/>
    </row>
    <row r="454" spans="6:10" ht="15" customHeight="1">
      <c r="F454" s="31"/>
      <c r="G454" s="31"/>
      <c r="H454" s="31"/>
      <c r="I454" s="31"/>
      <c r="J454" s="31"/>
    </row>
    <row r="455" spans="6:10" ht="15" customHeight="1">
      <c r="F455" s="31"/>
      <c r="G455" s="31"/>
      <c r="H455" s="31"/>
      <c r="I455" s="31"/>
      <c r="J455" s="31"/>
    </row>
    <row r="456" spans="6:10" ht="15" customHeight="1">
      <c r="F456" s="31"/>
      <c r="G456" s="31"/>
      <c r="H456" s="31"/>
      <c r="I456" s="31"/>
      <c r="J456" s="31"/>
    </row>
    <row r="457" spans="6:10" ht="15" customHeight="1">
      <c r="F457" s="31"/>
      <c r="G457" s="31"/>
      <c r="H457" s="31"/>
      <c r="I457" s="31"/>
      <c r="J457" s="31"/>
    </row>
    <row r="458" spans="6:10" ht="15" customHeight="1">
      <c r="F458" s="31"/>
      <c r="G458" s="31"/>
      <c r="H458" s="31"/>
      <c r="I458" s="31"/>
      <c r="J458" s="31"/>
    </row>
    <row r="459" spans="6:10" ht="15" customHeight="1">
      <c r="F459" s="31"/>
      <c r="G459" s="31"/>
      <c r="H459" s="31"/>
      <c r="I459" s="31"/>
      <c r="J459" s="31"/>
    </row>
    <row r="460" spans="6:10" ht="15" customHeight="1">
      <c r="F460" s="31"/>
      <c r="G460" s="31"/>
      <c r="H460" s="31"/>
      <c r="I460" s="31"/>
      <c r="J460" s="31"/>
    </row>
    <row r="461" spans="6:10" ht="15" customHeight="1">
      <c r="F461" s="31"/>
      <c r="G461" s="31"/>
      <c r="H461" s="31"/>
      <c r="I461" s="31"/>
      <c r="J461" s="31"/>
    </row>
    <row r="462" spans="6:10" ht="15" customHeight="1">
      <c r="F462" s="31"/>
      <c r="G462" s="31"/>
      <c r="H462" s="31"/>
      <c r="I462" s="31"/>
      <c r="J462" s="31"/>
    </row>
    <row r="463" spans="6:10" ht="15" customHeight="1">
      <c r="F463" s="31"/>
      <c r="G463" s="31"/>
      <c r="H463" s="31"/>
      <c r="I463" s="31"/>
      <c r="J463" s="31"/>
    </row>
    <row r="464" spans="6:10" ht="15" customHeight="1">
      <c r="F464" s="31"/>
      <c r="G464" s="31"/>
      <c r="H464" s="31"/>
      <c r="I464" s="31"/>
      <c r="J464" s="31"/>
    </row>
    <row r="465" spans="6:10" ht="15" customHeight="1">
      <c r="F465" s="31"/>
      <c r="G465" s="31"/>
      <c r="H465" s="31"/>
      <c r="I465" s="31"/>
      <c r="J465" s="31"/>
    </row>
    <row r="466" spans="6:10" ht="15" customHeight="1">
      <c r="F466" s="31"/>
      <c r="G466" s="31"/>
      <c r="H466" s="31"/>
      <c r="I466" s="31"/>
      <c r="J466" s="31"/>
    </row>
    <row r="467" spans="6:10" ht="15" customHeight="1">
      <c r="F467" s="31"/>
      <c r="G467" s="31"/>
      <c r="H467" s="31"/>
      <c r="I467" s="31"/>
      <c r="J467" s="31"/>
    </row>
    <row r="468" spans="6:10" ht="15" customHeight="1">
      <c r="F468" s="31"/>
      <c r="G468" s="31"/>
      <c r="H468" s="31"/>
      <c r="I468" s="31"/>
      <c r="J468" s="31"/>
    </row>
    <row r="469" spans="6:10" ht="15" customHeight="1">
      <c r="F469" s="31"/>
      <c r="G469" s="31"/>
      <c r="H469" s="31"/>
      <c r="I469" s="31"/>
      <c r="J469" s="31"/>
    </row>
    <row r="470" spans="6:10" ht="15" customHeight="1">
      <c r="F470" s="31"/>
      <c r="G470" s="31"/>
      <c r="H470" s="31"/>
      <c r="I470" s="31"/>
      <c r="J470" s="31"/>
    </row>
    <row r="471" spans="6:10" ht="15" customHeight="1">
      <c r="F471" s="31"/>
      <c r="G471" s="31"/>
      <c r="H471" s="31"/>
      <c r="I471" s="31"/>
      <c r="J471" s="31"/>
    </row>
    <row r="472" spans="6:10" ht="15" customHeight="1">
      <c r="F472" s="31"/>
      <c r="G472" s="31"/>
      <c r="H472" s="31"/>
      <c r="I472" s="31"/>
      <c r="J472" s="31"/>
    </row>
    <row r="473" spans="6:10" ht="15" customHeight="1">
      <c r="F473" s="31"/>
      <c r="G473" s="31"/>
      <c r="H473" s="31"/>
      <c r="I473" s="31"/>
      <c r="J473" s="31"/>
    </row>
    <row r="474" spans="6:10" ht="15" customHeight="1">
      <c r="F474" s="31"/>
      <c r="G474" s="31"/>
      <c r="H474" s="31"/>
      <c r="I474" s="31"/>
      <c r="J474" s="31"/>
    </row>
    <row r="475" spans="6:10" ht="15" customHeight="1">
      <c r="F475" s="31"/>
      <c r="G475" s="31"/>
      <c r="H475" s="31"/>
      <c r="I475" s="31"/>
      <c r="J475" s="31"/>
    </row>
    <row r="476" spans="6:10" ht="15" customHeight="1">
      <c r="F476" s="31"/>
      <c r="G476" s="31"/>
      <c r="H476" s="31"/>
      <c r="I476" s="31"/>
      <c r="J476" s="31"/>
    </row>
    <row r="477" spans="6:10" ht="15" customHeight="1">
      <c r="F477" s="31"/>
      <c r="G477" s="31"/>
      <c r="H477" s="31"/>
      <c r="I477" s="31"/>
      <c r="J477" s="31"/>
    </row>
    <row r="478" spans="6:10" ht="15" customHeight="1">
      <c r="F478" s="31"/>
      <c r="G478" s="31"/>
      <c r="H478" s="31"/>
      <c r="I478" s="31"/>
      <c r="J478" s="31"/>
    </row>
    <row r="479" spans="6:10" ht="15" customHeight="1">
      <c r="F479" s="31"/>
      <c r="G479" s="31"/>
      <c r="H479" s="31"/>
      <c r="I479" s="31"/>
      <c r="J479" s="31"/>
    </row>
    <row r="480" spans="6:10" ht="15" customHeight="1">
      <c r="F480" s="31"/>
      <c r="G480" s="31"/>
      <c r="H480" s="31"/>
      <c r="I480" s="31"/>
      <c r="J480" s="31"/>
    </row>
    <row r="481" spans="6:10" ht="15" customHeight="1">
      <c r="F481" s="31"/>
      <c r="G481" s="31"/>
      <c r="H481" s="31"/>
      <c r="I481" s="31"/>
      <c r="J481" s="31"/>
    </row>
    <row r="482" spans="6:10" ht="15" customHeight="1">
      <c r="F482" s="31"/>
      <c r="G482" s="31"/>
      <c r="H482" s="31"/>
      <c r="I482" s="31"/>
      <c r="J482" s="31"/>
    </row>
    <row r="483" spans="6:10" ht="15" customHeight="1">
      <c r="F483" s="31"/>
      <c r="G483" s="31"/>
      <c r="H483" s="31"/>
      <c r="I483" s="31"/>
      <c r="J483" s="31"/>
    </row>
    <row r="484" spans="6:10" ht="15" customHeight="1">
      <c r="F484" s="31"/>
      <c r="G484" s="31"/>
      <c r="H484" s="31"/>
      <c r="I484" s="31"/>
      <c r="J484" s="31"/>
    </row>
    <row r="485" spans="6:10" ht="15" customHeight="1">
      <c r="F485" s="31"/>
      <c r="G485" s="31"/>
      <c r="H485" s="31"/>
      <c r="I485" s="31"/>
      <c r="J485" s="31"/>
    </row>
    <row r="486" spans="6:10" ht="15" customHeight="1">
      <c r="F486" s="31"/>
      <c r="G486" s="31"/>
      <c r="H486" s="31"/>
      <c r="I486" s="31"/>
      <c r="J486" s="31"/>
    </row>
    <row r="487" spans="6:10" ht="15" customHeight="1">
      <c r="F487" s="31"/>
      <c r="G487" s="31"/>
      <c r="H487" s="31"/>
      <c r="I487" s="31"/>
      <c r="J487" s="31"/>
    </row>
    <row r="488" spans="6:10" ht="15" customHeight="1">
      <c r="F488" s="31"/>
      <c r="G488" s="31"/>
      <c r="H488" s="31"/>
      <c r="I488" s="31"/>
      <c r="J488" s="31"/>
    </row>
    <row r="489" spans="6:10" ht="15" customHeight="1">
      <c r="F489" s="31"/>
      <c r="G489" s="31"/>
      <c r="H489" s="31"/>
      <c r="I489" s="31"/>
      <c r="J489" s="31"/>
    </row>
    <row r="490" spans="6:10" ht="15" customHeight="1">
      <c r="F490" s="31"/>
      <c r="G490" s="31"/>
      <c r="H490" s="31"/>
      <c r="I490" s="31"/>
      <c r="J490" s="31"/>
    </row>
    <row r="491" spans="6:10" ht="15" customHeight="1">
      <c r="F491" s="31"/>
      <c r="G491" s="31"/>
      <c r="H491" s="31"/>
      <c r="I491" s="31"/>
      <c r="J491" s="31"/>
    </row>
    <row r="492" spans="6:10" ht="15" customHeight="1">
      <c r="F492" s="31"/>
      <c r="G492" s="31"/>
      <c r="H492" s="31"/>
      <c r="I492" s="31"/>
      <c r="J492" s="31"/>
    </row>
    <row r="493" spans="6:10" ht="15" customHeight="1">
      <c r="F493" s="31"/>
      <c r="G493" s="31"/>
      <c r="H493" s="31"/>
      <c r="I493" s="31"/>
      <c r="J493" s="31"/>
    </row>
    <row r="494" spans="6:10" ht="15" customHeight="1">
      <c r="F494" s="31"/>
      <c r="G494" s="31"/>
      <c r="H494" s="31"/>
      <c r="I494" s="31"/>
      <c r="J494" s="31"/>
    </row>
    <row r="495" spans="6:10" ht="15" customHeight="1">
      <c r="F495" s="31"/>
      <c r="G495" s="31"/>
      <c r="H495" s="31"/>
      <c r="I495" s="31"/>
      <c r="J495" s="31"/>
    </row>
    <row r="496" spans="6:10" ht="15" customHeight="1">
      <c r="F496" s="31"/>
      <c r="G496" s="31"/>
      <c r="H496" s="31"/>
      <c r="I496" s="31"/>
      <c r="J496" s="31"/>
    </row>
    <row r="497" spans="6:10" ht="15" customHeight="1">
      <c r="F497" s="31"/>
      <c r="G497" s="31"/>
      <c r="H497" s="31"/>
      <c r="I497" s="31"/>
      <c r="J497" s="31"/>
    </row>
    <row r="498" spans="6:10" ht="15" customHeight="1">
      <c r="F498" s="31"/>
      <c r="G498" s="31"/>
      <c r="H498" s="31"/>
      <c r="I498" s="31"/>
      <c r="J498" s="31"/>
    </row>
    <row r="499" spans="6:10" ht="15" customHeight="1">
      <c r="F499" s="31"/>
      <c r="G499" s="31"/>
      <c r="H499" s="31"/>
      <c r="I499" s="31"/>
      <c r="J499" s="31"/>
    </row>
    <row r="500" spans="6:10" ht="15" customHeight="1">
      <c r="F500" s="31"/>
      <c r="G500" s="31"/>
      <c r="H500" s="31"/>
      <c r="I500" s="31"/>
      <c r="J500" s="31"/>
    </row>
    <row r="501" spans="6:10" ht="15" customHeight="1">
      <c r="F501" s="31"/>
      <c r="G501" s="31"/>
      <c r="H501" s="31"/>
      <c r="I501" s="31"/>
      <c r="J501" s="31"/>
    </row>
    <row r="502" spans="6:10" ht="15" customHeight="1">
      <c r="F502" s="31"/>
      <c r="G502" s="31"/>
      <c r="H502" s="31"/>
      <c r="I502" s="31"/>
      <c r="J502" s="31"/>
    </row>
    <row r="503" spans="6:10" ht="15" customHeight="1">
      <c r="F503" s="31"/>
      <c r="G503" s="31"/>
      <c r="H503" s="31"/>
      <c r="I503" s="31"/>
      <c r="J503" s="31"/>
    </row>
    <row r="504" spans="6:10" ht="15" customHeight="1">
      <c r="F504" s="31"/>
      <c r="G504" s="31"/>
      <c r="H504" s="31"/>
      <c r="I504" s="31"/>
      <c r="J504" s="31"/>
    </row>
    <row r="505" spans="6:10" ht="15" customHeight="1">
      <c r="F505" s="31"/>
      <c r="G505" s="31"/>
      <c r="H505" s="31"/>
      <c r="I505" s="31"/>
      <c r="J505" s="31"/>
    </row>
    <row r="506" spans="6:10" ht="15" customHeight="1">
      <c r="F506" s="31"/>
      <c r="G506" s="31"/>
      <c r="H506" s="31"/>
      <c r="I506" s="31"/>
      <c r="J506" s="31"/>
    </row>
    <row r="507" spans="6:10" ht="15" customHeight="1">
      <c r="F507" s="31"/>
      <c r="G507" s="31"/>
      <c r="H507" s="31"/>
      <c r="I507" s="31"/>
      <c r="J507" s="31"/>
    </row>
    <row r="508" spans="6:10" ht="15" customHeight="1">
      <c r="F508" s="31"/>
      <c r="G508" s="31"/>
      <c r="H508" s="31"/>
      <c r="I508" s="31"/>
      <c r="J508" s="31"/>
    </row>
    <row r="509" spans="6:10" ht="15" customHeight="1">
      <c r="F509" s="31"/>
      <c r="G509" s="31"/>
      <c r="H509" s="31"/>
      <c r="I509" s="31"/>
      <c r="J509" s="31"/>
    </row>
    <row r="510" spans="6:10" ht="15" customHeight="1">
      <c r="F510" s="31"/>
      <c r="G510" s="31"/>
      <c r="H510" s="31"/>
      <c r="I510" s="31"/>
      <c r="J510" s="31"/>
    </row>
    <row r="511" spans="6:10" ht="15" customHeight="1">
      <c r="F511" s="31"/>
      <c r="G511" s="31"/>
      <c r="H511" s="31"/>
      <c r="I511" s="31"/>
      <c r="J511" s="31"/>
    </row>
    <row r="512" spans="6:10" ht="15" customHeight="1">
      <c r="F512" s="31"/>
      <c r="G512" s="31"/>
      <c r="H512" s="31"/>
      <c r="I512" s="31"/>
      <c r="J512" s="31"/>
    </row>
    <row r="513" spans="6:10" ht="15" customHeight="1">
      <c r="F513" s="31"/>
      <c r="G513" s="31"/>
      <c r="H513" s="31"/>
      <c r="I513" s="31"/>
      <c r="J513" s="31"/>
    </row>
    <row r="514" spans="6:10" ht="15" customHeight="1">
      <c r="F514" s="31"/>
      <c r="G514" s="31"/>
      <c r="H514" s="31"/>
      <c r="I514" s="31"/>
      <c r="J514" s="31"/>
    </row>
    <row r="515" spans="6:10" ht="15" customHeight="1">
      <c r="F515" s="31"/>
      <c r="G515" s="31"/>
      <c r="H515" s="31"/>
      <c r="I515" s="31"/>
      <c r="J515" s="31"/>
    </row>
    <row r="516" spans="6:10" ht="15" customHeight="1">
      <c r="F516" s="31"/>
      <c r="G516" s="31"/>
      <c r="H516" s="31"/>
      <c r="I516" s="31"/>
      <c r="J516" s="31"/>
    </row>
    <row r="517" spans="6:10" ht="15" customHeight="1">
      <c r="F517" s="31"/>
      <c r="G517" s="31"/>
      <c r="H517" s="31"/>
      <c r="I517" s="31"/>
      <c r="J517" s="31"/>
    </row>
    <row r="518" spans="6:10" ht="15" customHeight="1">
      <c r="F518" s="31"/>
      <c r="G518" s="31"/>
      <c r="H518" s="31"/>
      <c r="I518" s="31"/>
      <c r="J518" s="31"/>
    </row>
    <row r="519" spans="6:10" ht="15" customHeight="1">
      <c r="F519" s="31"/>
      <c r="G519" s="31"/>
      <c r="H519" s="31"/>
      <c r="I519" s="31"/>
      <c r="J519" s="31"/>
    </row>
    <row r="520" spans="6:10" ht="15" customHeight="1">
      <c r="F520" s="31"/>
      <c r="G520" s="31"/>
      <c r="H520" s="31"/>
      <c r="I520" s="31"/>
      <c r="J520" s="31"/>
    </row>
    <row r="521" spans="6:10" ht="15" customHeight="1">
      <c r="F521" s="31"/>
      <c r="G521" s="31"/>
      <c r="H521" s="31"/>
      <c r="I521" s="31"/>
      <c r="J521" s="31"/>
    </row>
    <row r="522" spans="6:10" ht="15" customHeight="1">
      <c r="F522" s="31"/>
      <c r="G522" s="31"/>
      <c r="H522" s="31"/>
      <c r="I522" s="31"/>
      <c r="J522" s="31"/>
    </row>
    <row r="523" spans="6:10" ht="15" customHeight="1">
      <c r="F523" s="31"/>
      <c r="G523" s="31"/>
      <c r="H523" s="31"/>
      <c r="I523" s="31"/>
      <c r="J523" s="31"/>
    </row>
    <row r="524" spans="6:10" ht="15" customHeight="1">
      <c r="F524" s="31"/>
      <c r="G524" s="31"/>
      <c r="H524" s="31"/>
      <c r="I524" s="31"/>
      <c r="J524" s="31"/>
    </row>
    <row r="525" spans="6:10" ht="15" customHeight="1">
      <c r="F525" s="31"/>
      <c r="G525" s="31"/>
      <c r="H525" s="31"/>
      <c r="I525" s="31"/>
      <c r="J525" s="31"/>
    </row>
    <row r="526" spans="6:10" ht="15" customHeight="1">
      <c r="F526" s="31"/>
      <c r="G526" s="31"/>
      <c r="H526" s="31"/>
      <c r="I526" s="31"/>
      <c r="J526" s="31"/>
    </row>
    <row r="527" spans="6:10" ht="15" customHeight="1">
      <c r="F527" s="31"/>
      <c r="G527" s="31"/>
      <c r="H527" s="31"/>
      <c r="I527" s="31"/>
      <c r="J527" s="31"/>
    </row>
    <row r="528" spans="6:10" ht="15" customHeight="1">
      <c r="F528" s="31"/>
      <c r="G528" s="31"/>
      <c r="H528" s="31"/>
      <c r="I528" s="31"/>
      <c r="J528" s="31"/>
    </row>
    <row r="529" spans="6:10" ht="15" customHeight="1">
      <c r="F529" s="31"/>
      <c r="G529" s="31"/>
      <c r="H529" s="31"/>
      <c r="I529" s="31"/>
      <c r="J529" s="31"/>
    </row>
    <row r="530" spans="6:10" ht="15" customHeight="1">
      <c r="F530" s="31"/>
      <c r="G530" s="31"/>
      <c r="H530" s="31"/>
      <c r="I530" s="31"/>
      <c r="J530" s="31"/>
    </row>
    <row r="531" spans="6:10" ht="15" customHeight="1">
      <c r="F531" s="31"/>
      <c r="G531" s="31"/>
      <c r="H531" s="31"/>
      <c r="I531" s="31"/>
      <c r="J531" s="31"/>
    </row>
    <row r="532" spans="6:10" ht="15" customHeight="1">
      <c r="F532" s="31"/>
      <c r="G532" s="31"/>
      <c r="H532" s="31"/>
      <c r="I532" s="31"/>
      <c r="J532" s="31"/>
    </row>
    <row r="533" spans="6:10" ht="15" customHeight="1">
      <c r="F533" s="31"/>
      <c r="G533" s="31"/>
      <c r="H533" s="31"/>
      <c r="I533" s="31"/>
      <c r="J533" s="31"/>
    </row>
    <row r="534" spans="6:10" ht="15" customHeight="1">
      <c r="F534" s="31"/>
      <c r="G534" s="31"/>
      <c r="H534" s="31"/>
      <c r="I534" s="31"/>
      <c r="J534" s="31"/>
    </row>
    <row r="535" spans="6:10" ht="15" customHeight="1">
      <c r="F535" s="31"/>
      <c r="G535" s="31"/>
      <c r="H535" s="31"/>
      <c r="I535" s="31"/>
      <c r="J535" s="31"/>
    </row>
    <row r="536" spans="6:10" ht="15" customHeight="1">
      <c r="F536" s="31"/>
      <c r="G536" s="31"/>
      <c r="H536" s="31"/>
      <c r="I536" s="31"/>
      <c r="J536" s="31"/>
    </row>
    <row r="537" spans="6:10" ht="15" customHeight="1">
      <c r="F537" s="31"/>
      <c r="G537" s="31"/>
      <c r="H537" s="31"/>
      <c r="I537" s="31"/>
      <c r="J537" s="31"/>
    </row>
    <row r="538" spans="6:10" ht="15" customHeight="1">
      <c r="F538" s="31"/>
      <c r="G538" s="31"/>
      <c r="H538" s="31"/>
      <c r="I538" s="31"/>
      <c r="J538" s="31"/>
    </row>
    <row r="539" spans="6:10" ht="15" customHeight="1">
      <c r="F539" s="31"/>
      <c r="G539" s="31"/>
      <c r="H539" s="31"/>
      <c r="I539" s="31"/>
      <c r="J539" s="31"/>
    </row>
    <row r="540" spans="6:10" ht="15" customHeight="1">
      <c r="F540" s="31"/>
      <c r="G540" s="31"/>
      <c r="H540" s="31"/>
      <c r="I540" s="31"/>
      <c r="J540" s="31"/>
    </row>
    <row r="541" spans="6:10" ht="15" customHeight="1">
      <c r="F541" s="31"/>
      <c r="G541" s="31"/>
      <c r="H541" s="31"/>
      <c r="I541" s="31"/>
      <c r="J541" s="31"/>
    </row>
    <row r="542" spans="6:10" ht="15" customHeight="1">
      <c r="F542" s="31"/>
      <c r="G542" s="31"/>
      <c r="H542" s="31"/>
      <c r="I542" s="31"/>
      <c r="J542" s="31"/>
    </row>
    <row r="543" spans="6:10" ht="15" customHeight="1">
      <c r="F543" s="31"/>
      <c r="G543" s="31"/>
      <c r="H543" s="31"/>
      <c r="I543" s="31"/>
      <c r="J543" s="31"/>
    </row>
    <row r="544" spans="6:10" ht="15" customHeight="1">
      <c r="F544" s="31"/>
      <c r="G544" s="31"/>
      <c r="H544" s="31"/>
      <c r="I544" s="31"/>
      <c r="J544" s="31"/>
    </row>
    <row r="545" spans="6:10" ht="15" customHeight="1">
      <c r="F545" s="31"/>
      <c r="G545" s="31"/>
      <c r="H545" s="31"/>
      <c r="I545" s="31"/>
      <c r="J545" s="31"/>
    </row>
    <row r="546" spans="6:10" ht="15" customHeight="1">
      <c r="F546" s="31"/>
      <c r="G546" s="31"/>
      <c r="H546" s="31"/>
      <c r="I546" s="31"/>
      <c r="J546" s="31"/>
    </row>
    <row r="547" spans="6:10" ht="15" customHeight="1">
      <c r="F547" s="31"/>
      <c r="G547" s="31"/>
      <c r="H547" s="31"/>
      <c r="I547" s="31"/>
      <c r="J547" s="31"/>
    </row>
    <row r="548" spans="6:10" ht="15" customHeight="1">
      <c r="F548" s="31"/>
      <c r="G548" s="31"/>
      <c r="H548" s="31"/>
      <c r="I548" s="31"/>
      <c r="J548" s="31"/>
    </row>
    <row r="549" spans="6:10" ht="15" customHeight="1">
      <c r="F549" s="31"/>
      <c r="G549" s="31"/>
      <c r="H549" s="31"/>
      <c r="I549" s="31"/>
      <c r="J549" s="31"/>
    </row>
    <row r="550" spans="6:10" ht="15" customHeight="1">
      <c r="F550" s="31"/>
      <c r="G550" s="31"/>
      <c r="H550" s="31"/>
      <c r="I550" s="31"/>
      <c r="J550" s="31"/>
    </row>
    <row r="551" spans="6:10" ht="15" customHeight="1">
      <c r="F551" s="31"/>
      <c r="G551" s="31"/>
      <c r="H551" s="31"/>
      <c r="I551" s="31"/>
      <c r="J551" s="31"/>
    </row>
    <row r="552" spans="6:10" ht="15" customHeight="1">
      <c r="F552" s="31"/>
      <c r="G552" s="31"/>
      <c r="H552" s="31"/>
      <c r="I552" s="31"/>
      <c r="J552" s="31"/>
    </row>
    <row r="553" spans="6:10" ht="15" customHeight="1">
      <c r="F553" s="31"/>
      <c r="G553" s="31"/>
      <c r="H553" s="31"/>
      <c r="I553" s="31"/>
      <c r="J553" s="31"/>
    </row>
    <row r="554" spans="6:10" ht="15" customHeight="1">
      <c r="F554" s="31"/>
      <c r="G554" s="31"/>
      <c r="H554" s="31"/>
      <c r="I554" s="31"/>
      <c r="J554" s="31"/>
    </row>
    <row r="555" spans="6:10" ht="15" customHeight="1">
      <c r="F555" s="31"/>
      <c r="G555" s="31"/>
      <c r="H555" s="31"/>
      <c r="I555" s="31"/>
      <c r="J555" s="31"/>
    </row>
    <row r="556" spans="6:10" ht="15" customHeight="1">
      <c r="F556" s="31"/>
      <c r="G556" s="31"/>
      <c r="H556" s="31"/>
      <c r="I556" s="31"/>
      <c r="J556" s="31"/>
    </row>
    <row r="557" spans="6:10" ht="15" customHeight="1">
      <c r="F557" s="31"/>
      <c r="G557" s="31"/>
      <c r="H557" s="31"/>
      <c r="I557" s="31"/>
      <c r="J557" s="31"/>
    </row>
    <row r="558" spans="6:10" ht="15" customHeight="1">
      <c r="F558" s="31"/>
      <c r="G558" s="31"/>
      <c r="H558" s="31"/>
      <c r="I558" s="31"/>
      <c r="J558" s="31"/>
    </row>
    <row r="559" spans="6:10" ht="15" customHeight="1">
      <c r="F559" s="31"/>
      <c r="G559" s="31"/>
      <c r="H559" s="31"/>
      <c r="I559" s="31"/>
      <c r="J559" s="31"/>
    </row>
    <row r="560" spans="6:10" ht="15" customHeight="1">
      <c r="F560" s="31"/>
      <c r="G560" s="31"/>
      <c r="H560" s="31"/>
      <c r="I560" s="31"/>
      <c r="J560" s="31"/>
    </row>
    <row r="561" spans="6:10" ht="15" customHeight="1">
      <c r="F561" s="31"/>
      <c r="G561" s="31"/>
      <c r="H561" s="31"/>
      <c r="I561" s="31"/>
      <c r="J561" s="31"/>
    </row>
    <row r="562" spans="6:10" ht="15" customHeight="1">
      <c r="F562" s="31"/>
      <c r="G562" s="31"/>
      <c r="H562" s="31"/>
      <c r="I562" s="31"/>
      <c r="J562" s="31"/>
    </row>
    <row r="563" spans="6:10" ht="15" customHeight="1">
      <c r="F563" s="31"/>
      <c r="G563" s="31"/>
      <c r="H563" s="31"/>
      <c r="I563" s="31"/>
      <c r="J563" s="31"/>
    </row>
    <row r="564" spans="6:10" ht="15" customHeight="1">
      <c r="F564" s="31"/>
      <c r="G564" s="31"/>
      <c r="H564" s="31"/>
      <c r="I564" s="31"/>
      <c r="J564" s="31"/>
    </row>
    <row r="565" spans="6:10" ht="15" customHeight="1">
      <c r="F565" s="31"/>
      <c r="G565" s="31"/>
      <c r="H565" s="31"/>
      <c r="I565" s="31"/>
      <c r="J565" s="31"/>
    </row>
    <row r="566" spans="6:10" ht="15" customHeight="1">
      <c r="F566" s="31"/>
      <c r="G566" s="31"/>
      <c r="H566" s="31"/>
      <c r="I566" s="31"/>
      <c r="J566" s="31"/>
    </row>
    <row r="567" spans="6:10" ht="15" customHeight="1">
      <c r="F567" s="31"/>
      <c r="G567" s="31"/>
      <c r="H567" s="31"/>
      <c r="I567" s="31"/>
      <c r="J567" s="31"/>
    </row>
    <row r="568" spans="6:10" ht="15" customHeight="1">
      <c r="F568" s="31"/>
      <c r="G568" s="31"/>
      <c r="H568" s="31"/>
      <c r="I568" s="31"/>
      <c r="J568" s="31"/>
    </row>
    <row r="569" spans="6:10" ht="15" customHeight="1">
      <c r="F569" s="31"/>
      <c r="G569" s="31"/>
      <c r="H569" s="31"/>
      <c r="I569" s="31"/>
      <c r="J569" s="31"/>
    </row>
    <row r="570" spans="6:10" ht="15" customHeight="1">
      <c r="F570" s="31"/>
      <c r="G570" s="31"/>
      <c r="H570" s="31"/>
      <c r="I570" s="31"/>
      <c r="J570" s="31"/>
    </row>
    <row r="571" spans="6:10" ht="15" customHeight="1">
      <c r="F571" s="31"/>
      <c r="G571" s="31"/>
      <c r="H571" s="31"/>
      <c r="I571" s="31"/>
      <c r="J571" s="31"/>
    </row>
    <row r="572" spans="6:10" ht="15" customHeight="1">
      <c r="F572" s="31"/>
      <c r="G572" s="31"/>
      <c r="H572" s="31"/>
      <c r="I572" s="31"/>
      <c r="J572" s="31"/>
    </row>
    <row r="573" spans="6:10" ht="15" customHeight="1">
      <c r="F573" s="31"/>
      <c r="G573" s="31"/>
      <c r="H573" s="31"/>
      <c r="I573" s="31"/>
      <c r="J573" s="31"/>
    </row>
    <row r="574" spans="6:10" ht="15" customHeight="1">
      <c r="F574" s="31"/>
      <c r="G574" s="31"/>
      <c r="H574" s="31"/>
      <c r="I574" s="31"/>
      <c r="J574" s="31"/>
    </row>
    <row r="575" spans="6:10" ht="15" customHeight="1">
      <c r="F575" s="31"/>
      <c r="G575" s="31"/>
      <c r="H575" s="31"/>
      <c r="I575" s="31"/>
      <c r="J575" s="31"/>
    </row>
    <row r="576" spans="6:10" ht="15" customHeight="1">
      <c r="F576" s="31"/>
      <c r="G576" s="31"/>
      <c r="H576" s="31"/>
      <c r="I576" s="31"/>
      <c r="J576" s="31"/>
    </row>
    <row r="577" spans="6:10" ht="15" customHeight="1">
      <c r="F577" s="31"/>
      <c r="G577" s="31"/>
      <c r="H577" s="31"/>
      <c r="I577" s="31"/>
      <c r="J577" s="31"/>
    </row>
    <row r="578" spans="6:10" ht="15" customHeight="1">
      <c r="F578" s="31"/>
      <c r="G578" s="31"/>
      <c r="H578" s="31"/>
      <c r="I578" s="31"/>
      <c r="J578" s="31"/>
    </row>
    <row r="579" spans="6:10" ht="15" customHeight="1">
      <c r="F579" s="31"/>
      <c r="G579" s="31"/>
      <c r="H579" s="31"/>
      <c r="I579" s="31"/>
      <c r="J579" s="31"/>
    </row>
    <row r="580" spans="6:10" ht="15" customHeight="1">
      <c r="F580" s="31"/>
      <c r="G580" s="31"/>
      <c r="H580" s="31"/>
      <c r="I580" s="31"/>
      <c r="J580" s="31"/>
    </row>
    <row r="581" spans="6:10" ht="15" customHeight="1">
      <c r="F581" s="31"/>
      <c r="G581" s="31"/>
      <c r="H581" s="31"/>
      <c r="I581" s="31"/>
      <c r="J581" s="31"/>
    </row>
    <row r="582" spans="6:10" ht="15" customHeight="1">
      <c r="F582" s="31"/>
      <c r="G582" s="31"/>
      <c r="H582" s="31"/>
      <c r="I582" s="31"/>
      <c r="J582" s="31"/>
    </row>
    <row r="583" spans="6:10" ht="15" customHeight="1">
      <c r="F583" s="31"/>
      <c r="G583" s="31"/>
      <c r="H583" s="31"/>
      <c r="I583" s="31"/>
      <c r="J583" s="31"/>
    </row>
    <row r="584" spans="6:10" ht="15" customHeight="1">
      <c r="F584" s="31"/>
      <c r="G584" s="31"/>
      <c r="H584" s="31"/>
      <c r="I584" s="31"/>
      <c r="J584" s="31"/>
    </row>
    <row r="585" spans="6:10" ht="15" customHeight="1">
      <c r="F585" s="31"/>
      <c r="G585" s="31"/>
      <c r="H585" s="31"/>
      <c r="I585" s="31"/>
      <c r="J585" s="31"/>
    </row>
    <row r="586" spans="6:10" ht="15" customHeight="1">
      <c r="F586" s="31"/>
      <c r="G586" s="31"/>
      <c r="H586" s="31"/>
      <c r="I586" s="31"/>
      <c r="J586" s="31"/>
    </row>
    <row r="587" spans="6:10" ht="15" customHeight="1">
      <c r="F587" s="31"/>
      <c r="G587" s="31"/>
      <c r="H587" s="31"/>
      <c r="I587" s="31"/>
      <c r="J587" s="31"/>
    </row>
    <row r="588" spans="6:10" ht="15" customHeight="1">
      <c r="F588" s="31"/>
      <c r="G588" s="31"/>
      <c r="H588" s="31"/>
      <c r="I588" s="31"/>
      <c r="J588" s="31"/>
    </row>
    <row r="589" spans="6:10" ht="15" customHeight="1">
      <c r="F589" s="31"/>
      <c r="G589" s="31"/>
      <c r="H589" s="31"/>
      <c r="I589" s="31"/>
      <c r="J589" s="31"/>
    </row>
    <row r="590" spans="6:10" ht="15" customHeight="1">
      <c r="F590" s="31"/>
      <c r="G590" s="31"/>
      <c r="H590" s="31"/>
      <c r="I590" s="31"/>
      <c r="J590" s="31"/>
    </row>
    <row r="591" spans="6:10" ht="15" customHeight="1">
      <c r="F591" s="31"/>
      <c r="G591" s="31"/>
      <c r="H591" s="31"/>
      <c r="I591" s="31"/>
      <c r="J591" s="31"/>
    </row>
    <row r="592" spans="6:10" ht="15" customHeight="1">
      <c r="F592" s="31"/>
      <c r="G592" s="31"/>
      <c r="H592" s="31"/>
      <c r="I592" s="31"/>
      <c r="J592" s="31"/>
    </row>
    <row r="593" spans="6:10" ht="15" customHeight="1">
      <c r="F593" s="31"/>
      <c r="G593" s="31"/>
      <c r="H593" s="31"/>
      <c r="I593" s="31"/>
      <c r="J593" s="31"/>
    </row>
    <row r="594" spans="6:10" ht="15" customHeight="1">
      <c r="F594" s="31"/>
      <c r="G594" s="31"/>
      <c r="H594" s="31"/>
      <c r="I594" s="31"/>
      <c r="J594" s="31"/>
    </row>
    <row r="595" spans="6:10" ht="15" customHeight="1">
      <c r="F595" s="31"/>
      <c r="G595" s="31"/>
      <c r="H595" s="31"/>
      <c r="I595" s="31"/>
      <c r="J595" s="31"/>
    </row>
    <row r="596" spans="6:10" ht="15" customHeight="1">
      <c r="F596" s="31"/>
      <c r="G596" s="31"/>
      <c r="H596" s="31"/>
      <c r="I596" s="31"/>
      <c r="J596" s="31"/>
    </row>
    <row r="597" spans="6:10" ht="15" customHeight="1">
      <c r="F597" s="31"/>
      <c r="G597" s="31"/>
      <c r="H597" s="31"/>
      <c r="I597" s="31"/>
      <c r="J597" s="31"/>
    </row>
    <row r="598" spans="6:10" ht="15" customHeight="1">
      <c r="F598" s="31"/>
      <c r="G598" s="31"/>
      <c r="H598" s="31"/>
      <c r="I598" s="31"/>
      <c r="J598" s="31"/>
    </row>
    <row r="599" spans="6:10" ht="15" customHeight="1">
      <c r="F599" s="31"/>
      <c r="G599" s="31"/>
      <c r="H599" s="31"/>
      <c r="I599" s="31"/>
      <c r="J599" s="31"/>
    </row>
    <row r="600" spans="6:10" ht="15" customHeight="1">
      <c r="F600" s="31"/>
      <c r="G600" s="31"/>
      <c r="H600" s="31"/>
      <c r="I600" s="31"/>
      <c r="J600" s="31"/>
    </row>
    <row r="601" spans="6:10" ht="15" customHeight="1">
      <c r="F601" s="31"/>
      <c r="G601" s="31"/>
      <c r="H601" s="31"/>
      <c r="I601" s="31"/>
      <c r="J601" s="31"/>
    </row>
    <row r="602" spans="6:10" ht="15" customHeight="1">
      <c r="F602" s="31"/>
      <c r="G602" s="31"/>
      <c r="H602" s="31"/>
      <c r="I602" s="31"/>
      <c r="J602" s="31"/>
    </row>
    <row r="603" spans="6:10" ht="15" customHeight="1">
      <c r="F603" s="31"/>
      <c r="G603" s="31"/>
      <c r="H603" s="31"/>
      <c r="I603" s="31"/>
      <c r="J603" s="31"/>
    </row>
    <row r="604" spans="6:10" ht="15" customHeight="1">
      <c r="F604" s="31"/>
      <c r="G604" s="31"/>
      <c r="H604" s="31"/>
      <c r="I604" s="31"/>
      <c r="J604" s="31"/>
    </row>
    <row r="605" spans="6:10" ht="15" customHeight="1">
      <c r="F605" s="31"/>
      <c r="G605" s="31"/>
      <c r="H605" s="31"/>
      <c r="I605" s="31"/>
      <c r="J605" s="31"/>
    </row>
    <row r="606" spans="6:10" ht="15" customHeight="1">
      <c r="F606" s="31"/>
      <c r="G606" s="31"/>
      <c r="H606" s="31"/>
      <c r="I606" s="31"/>
      <c r="J606" s="31"/>
    </row>
    <row r="607" spans="6:10" ht="15" customHeight="1">
      <c r="F607" s="31"/>
      <c r="G607" s="31"/>
      <c r="H607" s="31"/>
      <c r="I607" s="31"/>
      <c r="J607" s="31"/>
    </row>
    <row r="608" spans="6:10" ht="15" customHeight="1">
      <c r="F608" s="31"/>
      <c r="G608" s="31"/>
      <c r="H608" s="31"/>
      <c r="I608" s="31"/>
      <c r="J608" s="31"/>
    </row>
    <row r="609" spans="6:10" ht="15" customHeight="1">
      <c r="F609" s="31"/>
      <c r="G609" s="31"/>
      <c r="H609" s="31"/>
      <c r="I609" s="31"/>
      <c r="J609" s="31"/>
    </row>
    <row r="610" spans="6:10" ht="15" customHeight="1">
      <c r="F610" s="31"/>
      <c r="G610" s="31"/>
      <c r="H610" s="31"/>
      <c r="I610" s="31"/>
      <c r="J610" s="31"/>
    </row>
    <row r="611" spans="6:10" ht="15" customHeight="1">
      <c r="F611" s="31"/>
      <c r="G611" s="31"/>
      <c r="H611" s="31"/>
      <c r="I611" s="31"/>
      <c r="J611" s="31"/>
    </row>
    <row r="612" spans="6:10" ht="15" customHeight="1">
      <c r="F612" s="31"/>
      <c r="G612" s="31"/>
      <c r="H612" s="31"/>
      <c r="I612" s="31"/>
      <c r="J612" s="31"/>
    </row>
    <row r="613" spans="6:10" ht="15" customHeight="1">
      <c r="F613" s="31"/>
      <c r="G613" s="31"/>
      <c r="H613" s="31"/>
      <c r="I613" s="31"/>
      <c r="J613" s="31"/>
    </row>
    <row r="614" spans="6:10" ht="15" customHeight="1">
      <c r="F614" s="31"/>
      <c r="G614" s="31"/>
      <c r="H614" s="31"/>
      <c r="I614" s="31"/>
      <c r="J614" s="31"/>
    </row>
    <row r="615" spans="6:10" ht="15" customHeight="1">
      <c r="F615" s="31"/>
      <c r="G615" s="31"/>
      <c r="H615" s="31"/>
      <c r="I615" s="31"/>
      <c r="J615" s="31"/>
    </row>
    <row r="616" spans="6:10" ht="15" customHeight="1">
      <c r="F616" s="31"/>
      <c r="G616" s="31"/>
      <c r="H616" s="31"/>
      <c r="I616" s="31"/>
      <c r="J616" s="31"/>
    </row>
    <row r="617" spans="6:10" ht="15" customHeight="1">
      <c r="F617" s="31"/>
      <c r="G617" s="31"/>
      <c r="H617" s="31"/>
      <c r="I617" s="31"/>
      <c r="J617" s="31"/>
    </row>
    <row r="618" spans="6:10" ht="15" customHeight="1">
      <c r="F618" s="31"/>
      <c r="G618" s="31"/>
      <c r="H618" s="31"/>
      <c r="I618" s="31"/>
      <c r="J618" s="31"/>
    </row>
    <row r="619" spans="6:10" ht="15" customHeight="1">
      <c r="F619" s="31"/>
      <c r="G619" s="31"/>
      <c r="H619" s="31"/>
      <c r="I619" s="31"/>
      <c r="J619" s="31"/>
    </row>
    <row r="620" spans="6:10" ht="15" customHeight="1">
      <c r="F620" s="31"/>
      <c r="G620" s="31"/>
      <c r="H620" s="31"/>
      <c r="I620" s="31"/>
      <c r="J620" s="31"/>
    </row>
    <row r="621" spans="6:10" ht="15" customHeight="1">
      <c r="F621" s="31"/>
      <c r="G621" s="31"/>
      <c r="H621" s="31"/>
      <c r="I621" s="31"/>
      <c r="J621" s="31"/>
    </row>
    <row r="622" spans="6:10" ht="15" customHeight="1">
      <c r="F622" s="31"/>
      <c r="G622" s="31"/>
      <c r="H622" s="31"/>
      <c r="I622" s="31"/>
      <c r="J622" s="31"/>
    </row>
    <row r="623" spans="6:10" ht="15" customHeight="1">
      <c r="F623" s="31"/>
      <c r="G623" s="31"/>
      <c r="H623" s="31"/>
      <c r="I623" s="31"/>
      <c r="J623" s="31"/>
    </row>
    <row r="624" spans="6:10" ht="15" customHeight="1">
      <c r="F624" s="31"/>
      <c r="G624" s="31"/>
      <c r="H624" s="31"/>
      <c r="I624" s="31"/>
      <c r="J624" s="31"/>
    </row>
    <row r="625" spans="6:10" ht="15" customHeight="1">
      <c r="F625" s="31"/>
      <c r="G625" s="31"/>
      <c r="H625" s="31"/>
      <c r="I625" s="31"/>
      <c r="J625" s="31"/>
    </row>
    <row r="626" spans="6:10" ht="15" customHeight="1">
      <c r="F626" s="31"/>
      <c r="G626" s="31"/>
      <c r="H626" s="31"/>
      <c r="I626" s="31"/>
      <c r="J626" s="31"/>
    </row>
    <row r="627" spans="6:10" ht="15" customHeight="1">
      <c r="F627" s="31"/>
      <c r="G627" s="31"/>
      <c r="H627" s="31"/>
      <c r="I627" s="31"/>
      <c r="J627" s="31"/>
    </row>
    <row r="628" spans="6:10" ht="15" customHeight="1">
      <c r="F628" s="31"/>
      <c r="G628" s="31"/>
      <c r="H628" s="31"/>
      <c r="I628" s="31"/>
      <c r="J628" s="31"/>
    </row>
    <row r="629" spans="6:10" ht="15" customHeight="1">
      <c r="F629" s="31"/>
      <c r="G629" s="31"/>
      <c r="H629" s="31"/>
      <c r="I629" s="31"/>
      <c r="J629" s="31"/>
    </row>
    <row r="630" spans="6:10" ht="15" customHeight="1">
      <c r="F630" s="31"/>
      <c r="G630" s="31"/>
      <c r="H630" s="31"/>
      <c r="I630" s="31"/>
      <c r="J630" s="31"/>
    </row>
    <row r="631" spans="6:10" ht="15" customHeight="1">
      <c r="F631" s="31"/>
      <c r="G631" s="31"/>
      <c r="H631" s="31"/>
      <c r="I631" s="31"/>
      <c r="J631" s="31"/>
    </row>
    <row r="632" spans="6:10" ht="15" customHeight="1">
      <c r="F632" s="31"/>
      <c r="G632" s="31"/>
      <c r="H632" s="31"/>
      <c r="I632" s="31"/>
      <c r="J632" s="31"/>
    </row>
    <row r="633" spans="6:10" ht="15" customHeight="1">
      <c r="F633" s="31"/>
      <c r="G633" s="31"/>
      <c r="H633" s="31"/>
      <c r="I633" s="31"/>
      <c r="J633" s="31"/>
    </row>
    <row r="634" spans="6:10" ht="15" customHeight="1">
      <c r="F634" s="31"/>
      <c r="G634" s="31"/>
      <c r="H634" s="31"/>
      <c r="I634" s="31"/>
      <c r="J634" s="31"/>
    </row>
    <row r="635" spans="6:10" ht="15" customHeight="1">
      <c r="F635" s="31"/>
      <c r="G635" s="31"/>
      <c r="H635" s="31"/>
      <c r="I635" s="31"/>
      <c r="J635" s="31"/>
    </row>
    <row r="636" spans="6:10" ht="15" customHeight="1">
      <c r="F636" s="31"/>
      <c r="G636" s="31"/>
      <c r="H636" s="31"/>
      <c r="I636" s="31"/>
      <c r="J636" s="31"/>
    </row>
    <row r="637" spans="6:10" ht="15" customHeight="1">
      <c r="F637" s="31"/>
      <c r="G637" s="31"/>
      <c r="H637" s="31"/>
      <c r="I637" s="31"/>
      <c r="J637" s="31"/>
    </row>
    <row r="638" spans="6:10" ht="15" customHeight="1">
      <c r="F638" s="31"/>
      <c r="G638" s="31"/>
      <c r="H638" s="31"/>
      <c r="I638" s="31"/>
      <c r="J638" s="31"/>
    </row>
    <row r="639" spans="6:10" ht="15" customHeight="1">
      <c r="F639" s="31"/>
      <c r="G639" s="31"/>
      <c r="H639" s="31"/>
      <c r="I639" s="31"/>
      <c r="J639" s="31"/>
    </row>
    <row r="640" spans="6:10" ht="15" customHeight="1">
      <c r="F640" s="31"/>
      <c r="G640" s="31"/>
      <c r="H640" s="31"/>
      <c r="I640" s="31"/>
      <c r="J640" s="31"/>
    </row>
    <row r="641" spans="6:10" ht="15" customHeight="1">
      <c r="F641" s="31"/>
      <c r="G641" s="31"/>
      <c r="H641" s="31"/>
      <c r="I641" s="31"/>
      <c r="J641" s="31"/>
    </row>
    <row r="642" spans="6:10" ht="15" customHeight="1">
      <c r="F642" s="31"/>
      <c r="G642" s="31"/>
      <c r="H642" s="31"/>
      <c r="I642" s="31"/>
      <c r="J642" s="31"/>
    </row>
    <row r="643" spans="6:10" ht="15" customHeight="1">
      <c r="F643" s="31"/>
      <c r="G643" s="31"/>
      <c r="H643" s="31"/>
      <c r="I643" s="31"/>
      <c r="J643" s="31"/>
    </row>
    <row r="644" spans="6:10" ht="15" customHeight="1">
      <c r="F644" s="31"/>
      <c r="G644" s="31"/>
      <c r="H644" s="31"/>
      <c r="I644" s="31"/>
      <c r="J644" s="31"/>
    </row>
    <row r="645" spans="6:10" ht="15" customHeight="1">
      <c r="F645" s="31"/>
      <c r="G645" s="31"/>
      <c r="H645" s="31"/>
      <c r="I645" s="31"/>
      <c r="J645" s="31"/>
    </row>
    <row r="646" spans="6:10" ht="15" customHeight="1">
      <c r="F646" s="31"/>
      <c r="G646" s="31"/>
      <c r="H646" s="31"/>
      <c r="I646" s="31"/>
      <c r="J646" s="31"/>
    </row>
    <row r="647" spans="6:10" ht="15" customHeight="1">
      <c r="F647" s="31"/>
      <c r="G647" s="31"/>
      <c r="H647" s="31"/>
      <c r="I647" s="31"/>
      <c r="J647" s="31"/>
    </row>
    <row r="648" spans="6:10" ht="15" customHeight="1">
      <c r="F648" s="31"/>
      <c r="G648" s="31"/>
      <c r="H648" s="31"/>
      <c r="I648" s="31"/>
      <c r="J648" s="31"/>
    </row>
    <row r="649" spans="6:10" ht="15" customHeight="1">
      <c r="F649" s="31"/>
      <c r="G649" s="31"/>
      <c r="H649" s="31"/>
      <c r="I649" s="31"/>
      <c r="J649" s="31"/>
    </row>
    <row r="650" spans="6:10" ht="15" customHeight="1">
      <c r="F650" s="31"/>
      <c r="G650" s="31"/>
      <c r="H650" s="31"/>
      <c r="I650" s="31"/>
      <c r="J650" s="31"/>
    </row>
    <row r="651" spans="6:10" ht="15" customHeight="1">
      <c r="F651" s="31"/>
      <c r="G651" s="31"/>
      <c r="H651" s="31"/>
      <c r="I651" s="31"/>
      <c r="J651" s="31"/>
    </row>
    <row r="652" spans="6:10" ht="15" customHeight="1">
      <c r="F652" s="31"/>
      <c r="G652" s="31"/>
      <c r="H652" s="31"/>
      <c r="I652" s="31"/>
      <c r="J652" s="31"/>
    </row>
    <row r="653" spans="6:10" ht="15" customHeight="1">
      <c r="F653" s="31"/>
      <c r="G653" s="31"/>
      <c r="H653" s="31"/>
      <c r="I653" s="31"/>
      <c r="J653" s="31"/>
    </row>
    <row r="654" spans="6:10" ht="15" customHeight="1">
      <c r="F654" s="31"/>
      <c r="G654" s="31"/>
      <c r="H654" s="31"/>
      <c r="I654" s="31"/>
      <c r="J654" s="31"/>
    </row>
    <row r="655" spans="6:10" ht="15" customHeight="1">
      <c r="F655" s="31"/>
      <c r="G655" s="31"/>
      <c r="H655" s="31"/>
      <c r="I655" s="31"/>
      <c r="J655" s="31"/>
    </row>
    <row r="656" spans="6:10" ht="15" customHeight="1">
      <c r="F656" s="31"/>
      <c r="G656" s="31"/>
      <c r="H656" s="31"/>
      <c r="I656" s="31"/>
      <c r="J656" s="31"/>
    </row>
    <row r="657" spans="6:10" ht="15" customHeight="1">
      <c r="F657" s="31"/>
      <c r="G657" s="31"/>
      <c r="H657" s="31"/>
      <c r="I657" s="31"/>
      <c r="J657" s="31"/>
    </row>
    <row r="658" spans="6:10" ht="15" customHeight="1">
      <c r="F658" s="31"/>
      <c r="G658" s="31"/>
      <c r="H658" s="31"/>
      <c r="I658" s="31"/>
      <c r="J658" s="31"/>
    </row>
    <row r="659" spans="6:10" ht="15" customHeight="1">
      <c r="F659" s="31"/>
      <c r="G659" s="31"/>
      <c r="H659" s="31"/>
      <c r="I659" s="31"/>
      <c r="J659" s="31"/>
    </row>
    <row r="660" spans="6:10" ht="15" customHeight="1">
      <c r="F660" s="31"/>
      <c r="G660" s="31"/>
      <c r="H660" s="31"/>
      <c r="I660" s="31"/>
      <c r="J660" s="31"/>
    </row>
    <row r="661" spans="6:10" ht="15" customHeight="1">
      <c r="F661" s="31"/>
      <c r="G661" s="31"/>
      <c r="H661" s="31"/>
      <c r="I661" s="31"/>
      <c r="J661" s="31"/>
    </row>
    <row r="662" spans="6:10" ht="15" customHeight="1">
      <c r="F662" s="31"/>
      <c r="G662" s="31"/>
      <c r="H662" s="31"/>
      <c r="I662" s="31"/>
      <c r="J662" s="31"/>
    </row>
    <row r="663" spans="6:10" ht="15" customHeight="1">
      <c r="F663" s="31"/>
      <c r="G663" s="31"/>
      <c r="H663" s="31"/>
      <c r="I663" s="31"/>
      <c r="J663" s="31"/>
    </row>
    <row r="664" spans="6:10" ht="15" customHeight="1">
      <c r="F664" s="31"/>
      <c r="G664" s="31"/>
      <c r="H664" s="31"/>
      <c r="I664" s="31"/>
      <c r="J664" s="31"/>
    </row>
    <row r="665" spans="6:10" ht="15" customHeight="1">
      <c r="F665" s="31"/>
      <c r="G665" s="31"/>
      <c r="H665" s="31"/>
      <c r="I665" s="31"/>
      <c r="J665" s="31"/>
    </row>
    <row r="666" spans="6:10" ht="15" customHeight="1">
      <c r="F666" s="31"/>
      <c r="G666" s="31"/>
      <c r="H666" s="31"/>
      <c r="I666" s="31"/>
      <c r="J666" s="31"/>
    </row>
    <row r="667" spans="6:10" ht="15" customHeight="1">
      <c r="F667" s="31"/>
      <c r="G667" s="31"/>
      <c r="H667" s="31"/>
      <c r="I667" s="31"/>
      <c r="J667" s="31"/>
    </row>
    <row r="668" spans="6:10" ht="15" customHeight="1">
      <c r="F668" s="31"/>
      <c r="G668" s="31"/>
      <c r="H668" s="31"/>
      <c r="I668" s="31"/>
      <c r="J668" s="31"/>
    </row>
    <row r="669" spans="6:10" ht="15" customHeight="1">
      <c r="F669" s="31"/>
      <c r="G669" s="31"/>
      <c r="H669" s="31"/>
      <c r="I669" s="31"/>
      <c r="J669" s="31"/>
    </row>
    <row r="670" spans="6:10" ht="15" customHeight="1">
      <c r="F670" s="31"/>
      <c r="G670" s="31"/>
      <c r="H670" s="31"/>
      <c r="I670" s="31"/>
      <c r="J670" s="31"/>
    </row>
    <row r="671" spans="6:10" ht="15" customHeight="1">
      <c r="F671" s="31"/>
      <c r="G671" s="31"/>
      <c r="H671" s="31"/>
      <c r="I671" s="31"/>
      <c r="J671" s="31"/>
    </row>
    <row r="672" spans="6:10" ht="15" customHeight="1">
      <c r="F672" s="31"/>
      <c r="G672" s="31"/>
      <c r="H672" s="31"/>
      <c r="I672" s="31"/>
      <c r="J672" s="31"/>
    </row>
    <row r="673" spans="6:10" ht="15" customHeight="1">
      <c r="F673" s="31"/>
      <c r="G673" s="31"/>
      <c r="H673" s="31"/>
      <c r="I673" s="31"/>
      <c r="J673" s="31"/>
    </row>
    <row r="674" spans="6:10" ht="15" customHeight="1">
      <c r="F674" s="31"/>
      <c r="G674" s="31"/>
      <c r="H674" s="31"/>
      <c r="I674" s="31"/>
      <c r="J674" s="31"/>
    </row>
    <row r="675" spans="6:10" ht="15" customHeight="1">
      <c r="F675" s="31"/>
      <c r="G675" s="31"/>
      <c r="H675" s="31"/>
      <c r="I675" s="31"/>
      <c r="J675" s="31"/>
    </row>
    <row r="676" spans="6:10" ht="15" customHeight="1">
      <c r="F676" s="31"/>
      <c r="G676" s="31"/>
      <c r="H676" s="31"/>
      <c r="I676" s="31"/>
      <c r="J676" s="31"/>
    </row>
  </sheetData>
  <sortState ref="A8:K170">
    <sortCondition ref="I8:I170"/>
  </sortState>
  <printOptions gridLinesSet="0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1"/>
  <sheetViews>
    <sheetView showGridLines="0" workbookViewId="0">
      <selection activeCell="F8" sqref="F8"/>
    </sheetView>
  </sheetViews>
  <sheetFormatPr baseColWidth="10" defaultColWidth="15.6640625" defaultRowHeight="15" customHeight="1"/>
  <cols>
    <col min="1" max="1" width="5.6640625" style="12" customWidth="1"/>
    <col min="2" max="2" width="22.6640625" style="11" customWidth="1"/>
    <col min="3" max="3" width="10.6640625" style="6" customWidth="1"/>
    <col min="4" max="4" width="10.6640625" style="43" customWidth="1"/>
    <col min="5" max="42" width="10.6640625" style="11" customWidth="1"/>
    <col min="43" max="16384" width="15.6640625" style="11"/>
  </cols>
  <sheetData>
    <row r="1" spans="1:7" s="2" customFormat="1" ht="15" customHeight="1">
      <c r="A1" s="1" t="s">
        <v>184</v>
      </c>
      <c r="C1" s="6"/>
      <c r="D1" s="38"/>
    </row>
    <row r="2" spans="1:7" s="2" customFormat="1" ht="15" customHeight="1">
      <c r="A2" s="5"/>
      <c r="C2" s="6"/>
      <c r="D2" s="38"/>
    </row>
    <row r="3" spans="1:7" s="7" customFormat="1" ht="15" customHeight="1">
      <c r="A3" s="3"/>
      <c r="B3" s="3"/>
      <c r="C3" s="15" t="s">
        <v>165</v>
      </c>
      <c r="D3" s="39" t="s">
        <v>165</v>
      </c>
      <c r="E3" s="7" t="s">
        <v>185</v>
      </c>
      <c r="F3" s="7" t="s">
        <v>185</v>
      </c>
    </row>
    <row r="4" spans="1:7" s="7" customFormat="1" ht="15" customHeight="1">
      <c r="A4" s="3"/>
      <c r="B4" s="3"/>
      <c r="C4" s="17" t="s">
        <v>166</v>
      </c>
      <c r="D4" s="40" t="s">
        <v>170</v>
      </c>
      <c r="E4" s="7" t="s">
        <v>186</v>
      </c>
      <c r="F4" s="7" t="s">
        <v>187</v>
      </c>
    </row>
    <row r="5" spans="1:7" s="8" customFormat="1" ht="15" customHeight="1">
      <c r="C5" s="19">
        <v>2013</v>
      </c>
      <c r="D5" s="41">
        <v>2013</v>
      </c>
      <c r="E5" s="8">
        <v>2013</v>
      </c>
    </row>
    <row r="6" spans="1:7" s="2" customFormat="1" ht="15" customHeight="1">
      <c r="A6" s="9"/>
      <c r="B6" s="4" t="s">
        <v>0</v>
      </c>
      <c r="C6" s="4">
        <v>297622</v>
      </c>
      <c r="D6" s="42">
        <v>13227</v>
      </c>
      <c r="E6" s="46">
        <f>D6/C6</f>
        <v>4.4442279132591002E-2</v>
      </c>
      <c r="F6" s="45">
        <f>E6/$E$6*100</f>
        <v>100</v>
      </c>
    </row>
    <row r="7" spans="1:7" s="2" customFormat="1" ht="15" customHeight="1">
      <c r="A7" s="9"/>
      <c r="B7" s="4"/>
      <c r="C7" s="6"/>
      <c r="D7" s="38"/>
      <c r="F7" s="45"/>
    </row>
    <row r="8" spans="1:7" s="2" customFormat="1" ht="15" customHeight="1">
      <c r="A8" s="5">
        <v>2004</v>
      </c>
      <c r="B8" s="10" t="s">
        <v>142</v>
      </c>
      <c r="C8" s="6">
        <v>406</v>
      </c>
      <c r="D8" s="38">
        <v>12</v>
      </c>
      <c r="E8" s="47">
        <f>D8/C8</f>
        <v>2.9556650246305417E-2</v>
      </c>
      <c r="F8" s="51">
        <f t="shared" ref="F8:F70" si="0">E8/$E$6*100</f>
        <v>66.505703179904074</v>
      </c>
      <c r="G8" s="48"/>
    </row>
    <row r="9" spans="1:7" ht="15" customHeight="1">
      <c r="A9" s="5">
        <v>2005</v>
      </c>
      <c r="B9" s="10" t="s">
        <v>95</v>
      </c>
      <c r="C9" s="6">
        <v>718</v>
      </c>
      <c r="D9" s="38">
        <v>33</v>
      </c>
      <c r="E9" s="47">
        <f t="shared" ref="E9:E72" si="1">D9/C9</f>
        <v>4.596100278551532E-2</v>
      </c>
      <c r="F9" s="51">
        <f t="shared" si="0"/>
        <v>103.41729470802632</v>
      </c>
      <c r="G9" s="48"/>
    </row>
    <row r="10" spans="1:7" ht="15" customHeight="1">
      <c r="A10" s="5">
        <v>2008</v>
      </c>
      <c r="B10" s="10" t="s">
        <v>143</v>
      </c>
      <c r="C10" s="6">
        <v>408</v>
      </c>
      <c r="D10" s="38">
        <v>23</v>
      </c>
      <c r="E10" s="47">
        <f t="shared" si="1"/>
        <v>5.6372549019607844E-2</v>
      </c>
      <c r="F10" s="51">
        <f t="shared" si="0"/>
        <v>126.84441509271738</v>
      </c>
    </row>
    <row r="11" spans="1:7" ht="15" customHeight="1">
      <c r="A11" s="5">
        <v>2009</v>
      </c>
      <c r="B11" s="10" t="s">
        <v>96</v>
      </c>
      <c r="C11" s="6">
        <v>371</v>
      </c>
      <c r="D11" s="38">
        <v>14</v>
      </c>
      <c r="E11" s="47">
        <f t="shared" si="1"/>
        <v>3.7735849056603772E-2</v>
      </c>
      <c r="F11" s="51">
        <f t="shared" si="0"/>
        <v>84.909797141638535</v>
      </c>
    </row>
    <row r="12" spans="1:7" ht="15" customHeight="1">
      <c r="A12" s="5">
        <v>2010</v>
      </c>
      <c r="B12" s="10" t="s">
        <v>97</v>
      </c>
      <c r="C12" s="6">
        <v>1338</v>
      </c>
      <c r="D12" s="38">
        <v>69</v>
      </c>
      <c r="E12" s="47">
        <f t="shared" si="1"/>
        <v>5.1569506726457402E-2</v>
      </c>
      <c r="F12" s="51">
        <f t="shared" si="0"/>
        <v>116.03704340320333</v>
      </c>
      <c r="G12" s="2"/>
    </row>
    <row r="13" spans="1:7" ht="15" customHeight="1">
      <c r="A13" s="5">
        <v>2011</v>
      </c>
      <c r="B13" s="10" t="s">
        <v>144</v>
      </c>
      <c r="C13" s="6">
        <v>1510</v>
      </c>
      <c r="D13" s="38">
        <v>63</v>
      </c>
      <c r="E13" s="47">
        <f t="shared" si="1"/>
        <v>4.1721854304635764E-2</v>
      </c>
      <c r="F13" s="51">
        <f t="shared" si="0"/>
        <v>93.878745912559964</v>
      </c>
      <c r="G13" s="2"/>
    </row>
    <row r="14" spans="1:7" ht="15" customHeight="1">
      <c r="A14" s="5">
        <v>2013</v>
      </c>
      <c r="B14" s="10" t="s">
        <v>98</v>
      </c>
      <c r="C14" s="6">
        <v>2936</v>
      </c>
      <c r="D14" s="38">
        <v>139</v>
      </c>
      <c r="E14" s="47">
        <f t="shared" si="1"/>
        <v>4.7343324250681197E-2</v>
      </c>
      <c r="F14" s="51">
        <f t="shared" si="0"/>
        <v>106.52766954060814</v>
      </c>
      <c r="G14" s="48"/>
    </row>
    <row r="15" spans="1:7" ht="15" customHeight="1">
      <c r="A15" s="5">
        <v>2014</v>
      </c>
      <c r="B15" s="10" t="s">
        <v>145</v>
      </c>
      <c r="C15" s="6">
        <v>937</v>
      </c>
      <c r="D15" s="38">
        <v>61</v>
      </c>
      <c r="E15" s="47">
        <f t="shared" si="1"/>
        <v>6.5101387406616862E-2</v>
      </c>
      <c r="F15" s="51">
        <f t="shared" si="0"/>
        <v>146.48525835587907</v>
      </c>
    </row>
    <row r="16" spans="1:7" ht="15" customHeight="1">
      <c r="A16" s="5">
        <v>2015</v>
      </c>
      <c r="B16" s="10" t="s">
        <v>99</v>
      </c>
      <c r="C16" s="6">
        <v>6094</v>
      </c>
      <c r="D16" s="38">
        <v>274</v>
      </c>
      <c r="E16" s="47">
        <f t="shared" si="1"/>
        <v>4.4962257958647847E-2</v>
      </c>
      <c r="F16" s="51">
        <f t="shared" si="0"/>
        <v>101.17000936091851</v>
      </c>
    </row>
    <row r="17" spans="1:6" ht="15" customHeight="1">
      <c r="A17" s="5">
        <v>2016</v>
      </c>
      <c r="B17" s="10" t="s">
        <v>100</v>
      </c>
      <c r="C17" s="6">
        <v>896</v>
      </c>
      <c r="D17" s="38">
        <v>42</v>
      </c>
      <c r="E17" s="47">
        <f t="shared" si="1"/>
        <v>4.6875E-2</v>
      </c>
      <c r="F17" s="51">
        <f t="shared" si="0"/>
        <v>105.47388863687912</v>
      </c>
    </row>
    <row r="18" spans="1:6" ht="15" customHeight="1">
      <c r="A18" s="5">
        <v>2022</v>
      </c>
      <c r="B18" s="10" t="s">
        <v>101</v>
      </c>
      <c r="C18" s="6">
        <v>954</v>
      </c>
      <c r="D18" s="38">
        <v>51</v>
      </c>
      <c r="E18" s="47">
        <f t="shared" si="1"/>
        <v>5.3459119496855348E-2</v>
      </c>
      <c r="F18" s="51">
        <f t="shared" si="0"/>
        <v>120.28887928398792</v>
      </c>
    </row>
    <row r="19" spans="1:6" ht="15" customHeight="1">
      <c r="A19" s="5">
        <v>2024</v>
      </c>
      <c r="B19" s="10" t="s">
        <v>102</v>
      </c>
      <c r="C19" s="6">
        <v>666</v>
      </c>
      <c r="D19" s="38">
        <v>33</v>
      </c>
      <c r="E19" s="47">
        <f t="shared" si="1"/>
        <v>4.954954954954955E-2</v>
      </c>
      <c r="F19" s="51">
        <f t="shared" si="0"/>
        <v>111.4919183188632</v>
      </c>
    </row>
    <row r="20" spans="1:6" ht="15" customHeight="1">
      <c r="A20" s="5">
        <v>2025</v>
      </c>
      <c r="B20" s="10" t="s">
        <v>146</v>
      </c>
      <c r="C20" s="6">
        <v>1050</v>
      </c>
      <c r="D20" s="38">
        <v>55</v>
      </c>
      <c r="E20" s="47">
        <f t="shared" si="1"/>
        <v>5.2380952380952382E-2</v>
      </c>
      <c r="F20" s="51">
        <f t="shared" si="0"/>
        <v>117.86288507994112</v>
      </c>
    </row>
    <row r="21" spans="1:6" ht="15" customHeight="1">
      <c r="A21" s="5">
        <v>2027</v>
      </c>
      <c r="B21" s="10" t="s">
        <v>103</v>
      </c>
      <c r="C21" s="6">
        <v>353</v>
      </c>
      <c r="D21" s="38">
        <v>21</v>
      </c>
      <c r="E21" s="47">
        <f t="shared" si="1"/>
        <v>5.9490084985835696E-2</v>
      </c>
      <c r="F21" s="51">
        <f t="shared" si="0"/>
        <v>133.85921277428287</v>
      </c>
    </row>
    <row r="22" spans="1:6" ht="15" customHeight="1">
      <c r="A22" s="5">
        <v>2029</v>
      </c>
      <c r="B22" s="10" t="s">
        <v>147</v>
      </c>
      <c r="C22" s="6">
        <v>2204</v>
      </c>
      <c r="D22" s="38">
        <v>104</v>
      </c>
      <c r="E22" s="47">
        <f t="shared" si="1"/>
        <v>4.7186932849364795E-2</v>
      </c>
      <c r="F22" s="51">
        <f t="shared" si="0"/>
        <v>106.17577174335564</v>
      </c>
    </row>
    <row r="23" spans="1:6" ht="15" customHeight="1">
      <c r="A23" s="5">
        <v>2033</v>
      </c>
      <c r="B23" s="10" t="s">
        <v>148</v>
      </c>
      <c r="C23" s="6">
        <v>142</v>
      </c>
      <c r="D23" s="38">
        <v>1</v>
      </c>
      <c r="E23" s="47">
        <f t="shared" si="1"/>
        <v>7.0422535211267607E-3</v>
      </c>
      <c r="F23" s="51">
        <f t="shared" si="0"/>
        <v>15.845842424319867</v>
      </c>
    </row>
    <row r="24" spans="1:6" ht="15" customHeight="1">
      <c r="A24" s="5">
        <v>2034</v>
      </c>
      <c r="B24" s="10" t="s">
        <v>104</v>
      </c>
      <c r="C24" s="6">
        <v>612</v>
      </c>
      <c r="D24" s="38">
        <v>32</v>
      </c>
      <c r="E24" s="47">
        <f t="shared" si="1"/>
        <v>5.2287581699346407E-2</v>
      </c>
      <c r="F24" s="51">
        <f t="shared" si="0"/>
        <v>117.6527908106364</v>
      </c>
    </row>
    <row r="25" spans="1:6" ht="15" customHeight="1">
      <c r="A25" s="5">
        <v>2035</v>
      </c>
      <c r="B25" s="10" t="s">
        <v>105</v>
      </c>
      <c r="C25" s="6">
        <v>394</v>
      </c>
      <c r="D25" s="38">
        <v>17</v>
      </c>
      <c r="E25" s="47">
        <f t="shared" si="1"/>
        <v>4.3147208121827409E-2</v>
      </c>
      <c r="F25" s="51">
        <f t="shared" si="0"/>
        <v>97.08594825458924</v>
      </c>
    </row>
    <row r="26" spans="1:6" ht="15" customHeight="1">
      <c r="A26" s="5">
        <v>2038</v>
      </c>
      <c r="B26" s="10" t="s">
        <v>106</v>
      </c>
      <c r="C26" s="6">
        <v>64</v>
      </c>
      <c r="D26" s="38">
        <v>1</v>
      </c>
      <c r="E26" s="47">
        <f t="shared" si="1"/>
        <v>1.5625E-2</v>
      </c>
      <c r="F26" s="51">
        <f t="shared" si="0"/>
        <v>35.157962878959701</v>
      </c>
    </row>
    <row r="27" spans="1:6" ht="15" customHeight="1">
      <c r="A27" s="5">
        <v>2039</v>
      </c>
      <c r="B27" s="10" t="s">
        <v>107</v>
      </c>
      <c r="C27" s="6">
        <v>376</v>
      </c>
      <c r="D27" s="38">
        <v>24</v>
      </c>
      <c r="E27" s="47">
        <f t="shared" si="1"/>
        <v>6.3829787234042548E-2</v>
      </c>
      <c r="F27" s="51">
        <f t="shared" si="0"/>
        <v>143.62401856936731</v>
      </c>
    </row>
    <row r="28" spans="1:6" ht="15" customHeight="1">
      <c r="A28" s="5">
        <v>2040</v>
      </c>
      <c r="B28" s="10" t="s">
        <v>108</v>
      </c>
      <c r="C28" s="6">
        <v>229</v>
      </c>
      <c r="D28" s="38">
        <v>20</v>
      </c>
      <c r="E28" s="47">
        <f t="shared" si="1"/>
        <v>8.7336244541484712E-2</v>
      </c>
      <c r="F28" s="51">
        <f t="shared" si="0"/>
        <v>196.51612438894509</v>
      </c>
    </row>
    <row r="29" spans="1:6" ht="15" customHeight="1">
      <c r="A29" s="5">
        <v>2041</v>
      </c>
      <c r="B29" s="10" t="s">
        <v>149</v>
      </c>
      <c r="C29" s="6">
        <v>1557</v>
      </c>
      <c r="D29" s="38">
        <v>64</v>
      </c>
      <c r="E29" s="47">
        <f t="shared" si="1"/>
        <v>4.1104688503532431E-2</v>
      </c>
      <c r="F29" s="51">
        <f t="shared" si="0"/>
        <v>92.490055203737271</v>
      </c>
    </row>
    <row r="30" spans="1:6" ht="15" customHeight="1">
      <c r="A30" s="5">
        <v>2043</v>
      </c>
      <c r="B30" s="10" t="s">
        <v>109</v>
      </c>
      <c r="C30" s="6">
        <v>255</v>
      </c>
      <c r="D30" s="38">
        <v>15</v>
      </c>
      <c r="E30" s="47">
        <f t="shared" si="1"/>
        <v>5.8823529411764705E-2</v>
      </c>
      <c r="F30" s="51">
        <f t="shared" si="0"/>
        <v>132.35938966196593</v>
      </c>
    </row>
    <row r="31" spans="1:6" ht="15" customHeight="1">
      <c r="A31" s="5">
        <v>2044</v>
      </c>
      <c r="B31" s="10" t="s">
        <v>110</v>
      </c>
      <c r="C31" s="6">
        <v>325</v>
      </c>
      <c r="D31" s="38">
        <v>13</v>
      </c>
      <c r="E31" s="47">
        <f t="shared" si="1"/>
        <v>0.04</v>
      </c>
      <c r="F31" s="51">
        <f t="shared" si="0"/>
        <v>90.004384970136854</v>
      </c>
    </row>
    <row r="32" spans="1:6" ht="15" customHeight="1">
      <c r="A32" s="5">
        <v>2045</v>
      </c>
      <c r="B32" s="10" t="s">
        <v>111</v>
      </c>
      <c r="C32" s="6">
        <v>382</v>
      </c>
      <c r="D32" s="38">
        <v>20</v>
      </c>
      <c r="E32" s="47">
        <f t="shared" si="1"/>
        <v>5.2356020942408377E-2</v>
      </c>
      <c r="F32" s="51">
        <f t="shared" si="0"/>
        <v>117.80678661012675</v>
      </c>
    </row>
    <row r="33" spans="1:10" ht="15" customHeight="1">
      <c r="A33" s="5">
        <v>2047</v>
      </c>
      <c r="B33" s="10" t="s">
        <v>150</v>
      </c>
      <c r="C33" s="6">
        <v>375</v>
      </c>
      <c r="D33" s="38">
        <v>16</v>
      </c>
      <c r="E33" s="47">
        <f t="shared" si="1"/>
        <v>4.2666666666666665E-2</v>
      </c>
      <c r="F33" s="51">
        <f t="shared" si="0"/>
        <v>96.004677301479305</v>
      </c>
    </row>
    <row r="34" spans="1:10" ht="15" customHeight="1">
      <c r="A34" s="5">
        <v>2049</v>
      </c>
      <c r="B34" s="10" t="s">
        <v>112</v>
      </c>
      <c r="C34" s="6">
        <v>253</v>
      </c>
      <c r="D34" s="38">
        <v>25</v>
      </c>
      <c r="E34" s="47">
        <f t="shared" si="1"/>
        <v>9.8814229249011856E-2</v>
      </c>
      <c r="F34" s="51">
        <f t="shared" si="0"/>
        <v>222.34284824638547</v>
      </c>
    </row>
    <row r="35" spans="1:10" ht="15" customHeight="1">
      <c r="A35" s="5">
        <v>2050</v>
      </c>
      <c r="B35" s="10" t="s">
        <v>135</v>
      </c>
      <c r="C35" s="6">
        <v>1358</v>
      </c>
      <c r="D35" s="38">
        <v>73</v>
      </c>
      <c r="E35" s="47">
        <f t="shared" si="1"/>
        <v>5.3755522827687779E-2</v>
      </c>
      <c r="F35" s="51">
        <f t="shared" si="0"/>
        <v>120.95581927135474</v>
      </c>
    </row>
    <row r="36" spans="1:10" ht="15" customHeight="1">
      <c r="A36" s="5">
        <v>2051</v>
      </c>
      <c r="B36" s="10" t="s">
        <v>137</v>
      </c>
      <c r="C36" s="6">
        <v>1016</v>
      </c>
      <c r="D36" s="38">
        <v>56</v>
      </c>
      <c r="E36" s="47">
        <f t="shared" si="1"/>
        <v>5.5118110236220472E-2</v>
      </c>
      <c r="F36" s="51">
        <f t="shared" si="0"/>
        <v>124.0217903131807</v>
      </c>
    </row>
    <row r="37" spans="1:10" ht="15" customHeight="1">
      <c r="A37" s="5">
        <v>2052</v>
      </c>
      <c r="B37" s="10" t="s">
        <v>139</v>
      </c>
      <c r="C37" s="6">
        <v>1067</v>
      </c>
      <c r="D37" s="38">
        <v>42</v>
      </c>
      <c r="E37" s="47">
        <f t="shared" si="1"/>
        <v>3.9362699156513588E-2</v>
      </c>
      <c r="F37" s="51">
        <f t="shared" si="0"/>
        <v>88.570388208663246</v>
      </c>
      <c r="G37" s="6"/>
      <c r="J37" s="6"/>
    </row>
    <row r="38" spans="1:10" ht="15" customHeight="1">
      <c r="A38" s="5">
        <v>2061</v>
      </c>
      <c r="B38" s="10" t="s">
        <v>86</v>
      </c>
      <c r="C38" s="6">
        <v>273</v>
      </c>
      <c r="D38" s="38">
        <v>12</v>
      </c>
      <c r="E38" s="47">
        <f t="shared" si="1"/>
        <v>4.3956043956043959E-2</v>
      </c>
      <c r="F38" s="51">
        <f t="shared" si="0"/>
        <v>98.905917549600943</v>
      </c>
    </row>
    <row r="39" spans="1:10" ht="15" customHeight="1">
      <c r="A39" s="5">
        <v>2063</v>
      </c>
      <c r="B39" s="10" t="s">
        <v>87</v>
      </c>
      <c r="C39" s="6">
        <v>670</v>
      </c>
      <c r="D39" s="38">
        <v>25</v>
      </c>
      <c r="E39" s="47">
        <f t="shared" si="1"/>
        <v>3.7313432835820892E-2</v>
      </c>
      <c r="F39" s="51">
        <f t="shared" si="0"/>
        <v>83.95931433781422</v>
      </c>
    </row>
    <row r="40" spans="1:10" s="2" customFormat="1" ht="15" customHeight="1">
      <c r="A40" s="5">
        <v>2066</v>
      </c>
      <c r="B40" s="10" t="s">
        <v>119</v>
      </c>
      <c r="C40" s="6">
        <v>262</v>
      </c>
      <c r="D40" s="38">
        <v>8</v>
      </c>
      <c r="E40" s="47">
        <f t="shared" si="1"/>
        <v>3.0534351145038167E-2</v>
      </c>
      <c r="F40" s="51">
        <f t="shared" si="0"/>
        <v>68.705637381783845</v>
      </c>
      <c r="H40" s="11"/>
      <c r="I40" s="11"/>
    </row>
    <row r="41" spans="1:10" ht="15" customHeight="1">
      <c r="A41" s="5">
        <v>2067</v>
      </c>
      <c r="B41" s="10" t="s">
        <v>88</v>
      </c>
      <c r="C41" s="6">
        <v>373</v>
      </c>
      <c r="D41" s="38">
        <v>19</v>
      </c>
      <c r="E41" s="47">
        <f t="shared" si="1"/>
        <v>5.0938337801608578E-2</v>
      </c>
      <c r="F41" s="51">
        <f t="shared" si="0"/>
        <v>114.61684413087131</v>
      </c>
    </row>
    <row r="42" spans="1:10" ht="15" customHeight="1">
      <c r="A42" s="5">
        <v>2068</v>
      </c>
      <c r="B42" s="10" t="s">
        <v>89</v>
      </c>
      <c r="C42" s="6">
        <v>738</v>
      </c>
      <c r="D42" s="38">
        <v>22</v>
      </c>
      <c r="E42" s="47">
        <f t="shared" si="1"/>
        <v>2.9810298102981029E-2</v>
      </c>
      <c r="F42" s="51">
        <f t="shared" si="0"/>
        <v>67.076438663381126</v>
      </c>
    </row>
    <row r="43" spans="1:10" ht="15" customHeight="1">
      <c r="A43" s="5">
        <v>2072</v>
      </c>
      <c r="B43" s="10" t="s">
        <v>151</v>
      </c>
      <c r="C43" s="6">
        <v>320</v>
      </c>
      <c r="D43" s="38">
        <v>11</v>
      </c>
      <c r="E43" s="47">
        <f t="shared" si="1"/>
        <v>3.4375000000000003E-2</v>
      </c>
      <c r="F43" s="51">
        <f t="shared" si="0"/>
        <v>77.347518333711363</v>
      </c>
      <c r="I43" s="11">
        <f>SUM(I22:I37)</f>
        <v>0</v>
      </c>
    </row>
    <row r="44" spans="1:10" s="2" customFormat="1" ht="15" customHeight="1">
      <c r="A44" s="5">
        <v>2079</v>
      </c>
      <c r="B44" s="10" t="s">
        <v>90</v>
      </c>
      <c r="C44" s="6">
        <v>197</v>
      </c>
      <c r="D44" s="38">
        <v>16</v>
      </c>
      <c r="E44" s="47">
        <f t="shared" si="1"/>
        <v>8.1218274111675121E-2</v>
      </c>
      <c r="F44" s="51">
        <f t="shared" si="0"/>
        <v>182.75002024393268</v>
      </c>
    </row>
    <row r="45" spans="1:10" ht="15" customHeight="1">
      <c r="A45" s="5">
        <v>2086</v>
      </c>
      <c r="B45" s="10" t="s">
        <v>91</v>
      </c>
      <c r="C45" s="6">
        <v>487</v>
      </c>
      <c r="D45" s="38">
        <v>21</v>
      </c>
      <c r="E45" s="47">
        <f t="shared" si="1"/>
        <v>4.3121149897330596E-2</v>
      </c>
      <c r="F45" s="51">
        <f t="shared" si="0"/>
        <v>97.027314392858003</v>
      </c>
    </row>
    <row r="46" spans="1:10" ht="15" customHeight="1">
      <c r="A46" s="5">
        <v>2087</v>
      </c>
      <c r="B46" s="10" t="s">
        <v>152</v>
      </c>
      <c r="C46" s="6">
        <v>1011</v>
      </c>
      <c r="D46" s="38">
        <v>42</v>
      </c>
      <c r="E46" s="47">
        <f t="shared" si="1"/>
        <v>4.1543026706231452E-2</v>
      </c>
      <c r="F46" s="51">
        <f t="shared" si="0"/>
        <v>93.476364212308297</v>
      </c>
    </row>
    <row r="47" spans="1:10" ht="15" customHeight="1">
      <c r="A47" s="5">
        <v>2089</v>
      </c>
      <c r="B47" s="10" t="s">
        <v>120</v>
      </c>
      <c r="C47" s="6">
        <v>399</v>
      </c>
      <c r="D47" s="38">
        <v>19</v>
      </c>
      <c r="E47" s="47">
        <f t="shared" si="1"/>
        <v>4.7619047619047616E-2</v>
      </c>
      <c r="F47" s="51">
        <f t="shared" si="0"/>
        <v>107.14807734540099</v>
      </c>
    </row>
    <row r="48" spans="1:10" ht="15" customHeight="1">
      <c r="A48" s="5">
        <v>2096</v>
      </c>
      <c r="B48" s="10" t="s">
        <v>153</v>
      </c>
      <c r="C48" s="6">
        <v>4973</v>
      </c>
      <c r="D48" s="38">
        <v>212</v>
      </c>
      <c r="E48" s="47">
        <f t="shared" si="1"/>
        <v>4.2630203096722302E-2</v>
      </c>
      <c r="F48" s="51">
        <f t="shared" si="0"/>
        <v>95.922630271812849</v>
      </c>
    </row>
    <row r="49" spans="1:6" ht="15" customHeight="1">
      <c r="A49" s="5">
        <v>2097</v>
      </c>
      <c r="B49" s="10" t="s">
        <v>121</v>
      </c>
      <c r="C49" s="6">
        <v>1404</v>
      </c>
      <c r="D49" s="38">
        <v>64</v>
      </c>
      <c r="E49" s="47">
        <f t="shared" si="1"/>
        <v>4.5584045584045586E-2</v>
      </c>
      <c r="F49" s="51">
        <f t="shared" si="0"/>
        <v>102.56909968106764</v>
      </c>
    </row>
    <row r="50" spans="1:6" ht="15" customHeight="1">
      <c r="A50" s="5">
        <v>2099</v>
      </c>
      <c r="B50" s="10" t="s">
        <v>92</v>
      </c>
      <c r="C50" s="6">
        <v>2195</v>
      </c>
      <c r="D50" s="38">
        <v>112</v>
      </c>
      <c r="E50" s="47">
        <f t="shared" si="1"/>
        <v>5.1025056947608199E-2</v>
      </c>
      <c r="F50" s="51">
        <f t="shared" si="0"/>
        <v>114.8119717158921</v>
      </c>
    </row>
    <row r="51" spans="1:6" ht="15" customHeight="1">
      <c r="A51" s="5">
        <v>2102</v>
      </c>
      <c r="B51" s="10" t="s">
        <v>93</v>
      </c>
      <c r="C51" s="6">
        <v>2717</v>
      </c>
      <c r="D51" s="38">
        <v>149</v>
      </c>
      <c r="E51" s="47">
        <f t="shared" si="1"/>
        <v>5.4839896945160102E-2</v>
      </c>
      <c r="F51" s="51">
        <f t="shared" si="0"/>
        <v>123.39577990937055</v>
      </c>
    </row>
    <row r="52" spans="1:6" ht="15" customHeight="1">
      <c r="A52" s="5">
        <v>2111</v>
      </c>
      <c r="B52" s="10" t="s">
        <v>129</v>
      </c>
      <c r="C52" s="6">
        <v>1189</v>
      </c>
      <c r="D52" s="38">
        <v>52</v>
      </c>
      <c r="E52" s="47">
        <f t="shared" si="1"/>
        <v>4.3734230445752732E-2</v>
      </c>
      <c r="F52" s="51">
        <f t="shared" si="0"/>
        <v>98.406812835305217</v>
      </c>
    </row>
    <row r="53" spans="1:6" ht="15" customHeight="1">
      <c r="A53" s="5">
        <v>2113</v>
      </c>
      <c r="B53" s="10" t="s">
        <v>94</v>
      </c>
      <c r="C53" s="6">
        <v>2134</v>
      </c>
      <c r="D53" s="38">
        <v>115</v>
      </c>
      <c r="E53" s="47">
        <f t="shared" si="1"/>
        <v>5.3889409559512651E-2</v>
      </c>
      <c r="F53" s="51">
        <f t="shared" si="0"/>
        <v>121.25707909519375</v>
      </c>
    </row>
    <row r="54" spans="1:6" s="2" customFormat="1" ht="15" customHeight="1">
      <c r="A54" s="5">
        <v>2114</v>
      </c>
      <c r="B54" s="10" t="s">
        <v>122</v>
      </c>
      <c r="C54" s="6">
        <v>1297</v>
      </c>
      <c r="D54" s="38">
        <v>53</v>
      </c>
      <c r="E54" s="47">
        <f t="shared" si="1"/>
        <v>4.0863531225905934E-2</v>
      </c>
      <c r="F54" s="51">
        <f t="shared" si="0"/>
        <v>91.947424892391155</v>
      </c>
    </row>
    <row r="55" spans="1:6" ht="15" customHeight="1">
      <c r="A55" s="5">
        <v>2115</v>
      </c>
      <c r="B55" s="10" t="s">
        <v>136</v>
      </c>
      <c r="C55" s="6">
        <v>871</v>
      </c>
      <c r="D55" s="38">
        <v>49</v>
      </c>
      <c r="E55" s="47">
        <f t="shared" si="1"/>
        <v>5.6257175660160738E-2</v>
      </c>
      <c r="F55" s="51">
        <f t="shared" si="0"/>
        <v>126.584812386243</v>
      </c>
    </row>
    <row r="56" spans="1:6" ht="15" customHeight="1">
      <c r="A56" s="5">
        <v>2116</v>
      </c>
      <c r="B56" s="10" t="s">
        <v>138</v>
      </c>
      <c r="C56" s="6">
        <v>935</v>
      </c>
      <c r="D56" s="38">
        <v>59</v>
      </c>
      <c r="E56" s="47">
        <f t="shared" si="1"/>
        <v>6.310160427807486E-2</v>
      </c>
      <c r="F56" s="51">
        <f t="shared" si="0"/>
        <v>141.98552709192708</v>
      </c>
    </row>
    <row r="57" spans="1:6" ht="15" customHeight="1">
      <c r="A57" s="5">
        <v>2121</v>
      </c>
      <c r="B57" s="10" t="s">
        <v>123</v>
      </c>
      <c r="C57" s="6">
        <v>1445</v>
      </c>
      <c r="D57" s="38">
        <v>61</v>
      </c>
      <c r="E57" s="47">
        <f t="shared" si="1"/>
        <v>4.221453287197232E-2</v>
      </c>
      <c r="F57" s="51">
        <f t="shared" si="0"/>
        <v>94.987326698587339</v>
      </c>
    </row>
    <row r="58" spans="1:6" ht="15" customHeight="1">
      <c r="A58" s="5">
        <v>2122</v>
      </c>
      <c r="B58" s="10" t="s">
        <v>126</v>
      </c>
      <c r="C58" s="6">
        <v>1711</v>
      </c>
      <c r="D58" s="38">
        <v>70</v>
      </c>
      <c r="E58" s="47">
        <f t="shared" si="1"/>
        <v>4.0911747516072475E-2</v>
      </c>
      <c r="F58" s="51">
        <f t="shared" si="0"/>
        <v>92.055916830940674</v>
      </c>
    </row>
    <row r="59" spans="1:6" ht="15" customHeight="1">
      <c r="A59" s="5">
        <v>2123</v>
      </c>
      <c r="B59" s="10" t="s">
        <v>44</v>
      </c>
      <c r="C59" s="6">
        <v>521</v>
      </c>
      <c r="D59" s="38">
        <v>29</v>
      </c>
      <c r="E59" s="47">
        <f t="shared" si="1"/>
        <v>5.5662188099808059E-2</v>
      </c>
      <c r="F59" s="51">
        <f t="shared" si="0"/>
        <v>125.24602515038237</v>
      </c>
    </row>
    <row r="60" spans="1:6" ht="15" customHeight="1">
      <c r="A60" s="5">
        <v>2124</v>
      </c>
      <c r="B60" s="10" t="s">
        <v>45</v>
      </c>
      <c r="C60" s="6">
        <v>2500</v>
      </c>
      <c r="D60" s="38">
        <v>98</v>
      </c>
      <c r="E60" s="47">
        <f t="shared" si="1"/>
        <v>3.9199999999999999E-2</v>
      </c>
      <c r="F60" s="51">
        <f t="shared" si="0"/>
        <v>88.204297270734116</v>
      </c>
    </row>
    <row r="61" spans="1:6" s="2" customFormat="1" ht="15" customHeight="1">
      <c r="A61" s="5">
        <v>2125</v>
      </c>
      <c r="B61" s="10" t="s">
        <v>46</v>
      </c>
      <c r="C61" s="6">
        <v>20824</v>
      </c>
      <c r="D61" s="38">
        <v>994</v>
      </c>
      <c r="E61" s="47">
        <f t="shared" si="1"/>
        <v>4.7733384556281212E-2</v>
      </c>
      <c r="F61" s="51">
        <f t="shared" si="0"/>
        <v>107.40534798827797</v>
      </c>
    </row>
    <row r="62" spans="1:6" ht="15" customHeight="1">
      <c r="A62" s="5">
        <v>2128</v>
      </c>
      <c r="B62" s="10" t="s">
        <v>47</v>
      </c>
      <c r="C62" s="6">
        <v>254</v>
      </c>
      <c r="D62" s="38">
        <v>13</v>
      </c>
      <c r="E62" s="47">
        <f t="shared" si="1"/>
        <v>5.1181102362204724E-2</v>
      </c>
      <c r="F62" s="51">
        <f t="shared" si="0"/>
        <v>115.16309100509636</v>
      </c>
    </row>
    <row r="63" spans="1:6" ht="15" customHeight="1">
      <c r="A63" s="5">
        <v>2129</v>
      </c>
      <c r="B63" s="10" t="s">
        <v>48</v>
      </c>
      <c r="C63" s="6">
        <v>776</v>
      </c>
      <c r="D63" s="38">
        <v>33</v>
      </c>
      <c r="E63" s="47">
        <f t="shared" si="1"/>
        <v>4.252577319587629E-2</v>
      </c>
      <c r="F63" s="51">
        <f t="shared" si="0"/>
        <v>95.687651546859414</v>
      </c>
    </row>
    <row r="64" spans="1:6" ht="15" customHeight="1">
      <c r="A64" s="5">
        <v>2130</v>
      </c>
      <c r="B64" s="10" t="s">
        <v>49</v>
      </c>
      <c r="C64" s="6">
        <v>305</v>
      </c>
      <c r="D64" s="38">
        <v>10</v>
      </c>
      <c r="E64" s="47">
        <f t="shared" si="1"/>
        <v>3.2786885245901641E-2</v>
      </c>
      <c r="F64" s="51">
        <f t="shared" si="0"/>
        <v>73.774086041095771</v>
      </c>
    </row>
    <row r="65" spans="1:6" ht="15" customHeight="1">
      <c r="A65" s="5">
        <v>2131</v>
      </c>
      <c r="B65" s="10" t="s">
        <v>50</v>
      </c>
      <c r="C65" s="6">
        <v>784</v>
      </c>
      <c r="D65" s="38">
        <v>37</v>
      </c>
      <c r="E65" s="47">
        <f t="shared" si="1"/>
        <v>4.7193877551020405E-2</v>
      </c>
      <c r="F65" s="51">
        <f t="shared" si="0"/>
        <v>106.19139808338849</v>
      </c>
    </row>
    <row r="66" spans="1:6" ht="15" customHeight="1">
      <c r="A66" s="5">
        <v>2134</v>
      </c>
      <c r="B66" s="10" t="s">
        <v>51</v>
      </c>
      <c r="C66" s="6">
        <v>772</v>
      </c>
      <c r="D66" s="38">
        <v>41</v>
      </c>
      <c r="E66" s="47">
        <f t="shared" si="1"/>
        <v>5.3108808290155442E-2</v>
      </c>
      <c r="F66" s="51">
        <f t="shared" si="0"/>
        <v>119.50064066630863</v>
      </c>
    </row>
    <row r="67" spans="1:6" ht="15" customHeight="1">
      <c r="A67" s="5">
        <v>2135</v>
      </c>
      <c r="B67" s="10" t="s">
        <v>52</v>
      </c>
      <c r="C67" s="6">
        <v>2077</v>
      </c>
      <c r="D67" s="38">
        <v>91</v>
      </c>
      <c r="E67" s="47">
        <f t="shared" si="1"/>
        <v>4.3813192103996146E-2</v>
      </c>
      <c r="F67" s="51">
        <f t="shared" si="0"/>
        <v>98.58448522246573</v>
      </c>
    </row>
    <row r="68" spans="1:6" ht="15" customHeight="1">
      <c r="A68" s="5">
        <v>2137</v>
      </c>
      <c r="B68" s="10" t="s">
        <v>53</v>
      </c>
      <c r="C68" s="6">
        <v>583</v>
      </c>
      <c r="D68" s="38">
        <v>21</v>
      </c>
      <c r="E68" s="47">
        <f t="shared" si="1"/>
        <v>3.6020583190394515E-2</v>
      </c>
      <c r="F68" s="51">
        <f t="shared" si="0"/>
        <v>81.050260907927694</v>
      </c>
    </row>
    <row r="69" spans="1:6" ht="15" customHeight="1">
      <c r="A69" s="5">
        <v>2138</v>
      </c>
      <c r="B69" s="10" t="s">
        <v>54</v>
      </c>
      <c r="C69" s="6">
        <v>670</v>
      </c>
      <c r="D69" s="38">
        <v>21</v>
      </c>
      <c r="E69" s="47">
        <f t="shared" si="1"/>
        <v>3.134328358208955E-2</v>
      </c>
      <c r="F69" s="51">
        <f t="shared" si="0"/>
        <v>70.525824043763947</v>
      </c>
    </row>
    <row r="70" spans="1:6" ht="15" customHeight="1">
      <c r="A70" s="5">
        <v>2140</v>
      </c>
      <c r="B70" s="10" t="s">
        <v>55</v>
      </c>
      <c r="C70" s="6">
        <v>1742</v>
      </c>
      <c r="D70" s="38">
        <v>64</v>
      </c>
      <c r="E70" s="47">
        <f t="shared" si="1"/>
        <v>3.6739380022962113E-2</v>
      </c>
      <c r="F70" s="51">
        <f t="shared" si="0"/>
        <v>82.667632578770935</v>
      </c>
    </row>
    <row r="71" spans="1:6" ht="15" customHeight="1">
      <c r="A71" s="5">
        <v>2143</v>
      </c>
      <c r="B71" s="10" t="s">
        <v>56</v>
      </c>
      <c r="C71" s="6">
        <v>571</v>
      </c>
      <c r="D71" s="38">
        <v>19</v>
      </c>
      <c r="E71" s="47">
        <f t="shared" si="1"/>
        <v>3.3274956217162872E-2</v>
      </c>
      <c r="F71" s="51">
        <f t="shared" ref="F71:F134" si="2">E71/$E$6*100</f>
        <v>74.872299230849393</v>
      </c>
    </row>
    <row r="72" spans="1:6" ht="15" customHeight="1">
      <c r="A72" s="5">
        <v>2145</v>
      </c>
      <c r="B72" s="10" t="s">
        <v>154</v>
      </c>
      <c r="C72" s="6">
        <v>1110</v>
      </c>
      <c r="D72" s="38">
        <v>42</v>
      </c>
      <c r="E72" s="47">
        <f t="shared" si="1"/>
        <v>3.783783783783784E-2</v>
      </c>
      <c r="F72" s="51">
        <f t="shared" si="2"/>
        <v>85.139283079859183</v>
      </c>
    </row>
    <row r="73" spans="1:6" ht="15" customHeight="1">
      <c r="A73" s="5">
        <v>2147</v>
      </c>
      <c r="B73" s="10" t="s">
        <v>57</v>
      </c>
      <c r="C73" s="6">
        <v>605</v>
      </c>
      <c r="D73" s="38">
        <v>20</v>
      </c>
      <c r="E73" s="47">
        <f t="shared" ref="E73:E136" si="3">D73/C73</f>
        <v>3.3057851239669422E-2</v>
      </c>
      <c r="F73" s="51">
        <f t="shared" si="2"/>
        <v>74.383789231518065</v>
      </c>
    </row>
    <row r="74" spans="1:6" ht="15" customHeight="1">
      <c r="A74" s="5">
        <v>2148</v>
      </c>
      <c r="B74" s="10" t="s">
        <v>58</v>
      </c>
      <c r="C74" s="6">
        <v>2251</v>
      </c>
      <c r="D74" s="38">
        <v>106</v>
      </c>
      <c r="E74" s="47">
        <f t="shared" si="3"/>
        <v>4.7090182141270545E-2</v>
      </c>
      <c r="F74" s="51">
        <f t="shared" si="2"/>
        <v>105.95807204391943</v>
      </c>
    </row>
    <row r="75" spans="1:6" ht="15" customHeight="1">
      <c r="A75" s="5">
        <v>2149</v>
      </c>
      <c r="B75" s="10" t="s">
        <v>59</v>
      </c>
      <c r="C75" s="6">
        <v>1517</v>
      </c>
      <c r="D75" s="38">
        <v>69</v>
      </c>
      <c r="E75" s="47">
        <f t="shared" si="3"/>
        <v>4.5484508899143045E-2</v>
      </c>
      <c r="F75" s="51">
        <f t="shared" si="2"/>
        <v>102.34513122840214</v>
      </c>
    </row>
    <row r="76" spans="1:6" ht="15" customHeight="1">
      <c r="A76" s="5">
        <v>2152</v>
      </c>
      <c r="B76" s="10" t="s">
        <v>60</v>
      </c>
      <c r="C76" s="6">
        <v>1458</v>
      </c>
      <c r="D76" s="38">
        <v>80</v>
      </c>
      <c r="E76" s="47">
        <f t="shared" si="3"/>
        <v>5.4869684499314127E-2</v>
      </c>
      <c r="F76" s="51">
        <f t="shared" si="2"/>
        <v>123.46280517165549</v>
      </c>
    </row>
    <row r="77" spans="1:6" ht="15" customHeight="1">
      <c r="A77" s="5">
        <v>2153</v>
      </c>
      <c r="B77" s="10" t="s">
        <v>61</v>
      </c>
      <c r="C77" s="6">
        <v>1031</v>
      </c>
      <c r="D77" s="38">
        <v>51</v>
      </c>
      <c r="E77" s="47">
        <f t="shared" si="3"/>
        <v>4.9466537342386034E-2</v>
      </c>
      <c r="F77" s="51">
        <f t="shared" si="2"/>
        <v>111.30513175259406</v>
      </c>
    </row>
    <row r="78" spans="1:6" ht="15" customHeight="1">
      <c r="A78" s="5">
        <v>2155</v>
      </c>
      <c r="B78" s="10" t="s">
        <v>62</v>
      </c>
      <c r="C78" s="6">
        <v>1035</v>
      </c>
      <c r="D78" s="38">
        <v>49</v>
      </c>
      <c r="E78" s="47">
        <f t="shared" si="3"/>
        <v>4.7342995169082129E-2</v>
      </c>
      <c r="F78" s="51">
        <f t="shared" si="2"/>
        <v>106.52692907093493</v>
      </c>
    </row>
    <row r="79" spans="1:6" ht="15" customHeight="1">
      <c r="A79" s="5">
        <v>2160</v>
      </c>
      <c r="B79" s="10" t="s">
        <v>63</v>
      </c>
      <c r="C79" s="6">
        <v>2204</v>
      </c>
      <c r="D79" s="38">
        <v>109</v>
      </c>
      <c r="E79" s="47">
        <f t="shared" si="3"/>
        <v>4.9455535390199638E-2</v>
      </c>
      <c r="F79" s="51">
        <f t="shared" si="2"/>
        <v>111.28037615409387</v>
      </c>
    </row>
    <row r="80" spans="1:6" ht="15" customHeight="1">
      <c r="A80" s="5">
        <v>2162</v>
      </c>
      <c r="B80" s="10" t="s">
        <v>134</v>
      </c>
      <c r="C80" s="6">
        <v>1225</v>
      </c>
      <c r="D80" s="38">
        <v>69</v>
      </c>
      <c r="E80" s="47">
        <f t="shared" si="3"/>
        <v>5.63265306122449E-2</v>
      </c>
      <c r="F80" s="51">
        <f t="shared" si="2"/>
        <v>126.7408686314172</v>
      </c>
    </row>
    <row r="81" spans="1:6" ht="15" customHeight="1">
      <c r="A81" s="5">
        <v>2163</v>
      </c>
      <c r="B81" s="10" t="s">
        <v>171</v>
      </c>
      <c r="C81" s="6">
        <v>2354</v>
      </c>
      <c r="D81" s="38">
        <v>75</v>
      </c>
      <c r="E81" s="47">
        <f t="shared" si="3"/>
        <v>3.1860662701784198E-2</v>
      </c>
      <c r="F81" s="51">
        <f t="shared" si="2"/>
        <v>71.689983780376636</v>
      </c>
    </row>
    <row r="82" spans="1:6" ht="15" customHeight="1">
      <c r="A82" s="5">
        <v>2171</v>
      </c>
      <c r="B82" s="10" t="s">
        <v>1</v>
      </c>
      <c r="C82" s="6">
        <v>782</v>
      </c>
      <c r="D82" s="38">
        <v>35</v>
      </c>
      <c r="E82" s="47">
        <f t="shared" si="3"/>
        <v>4.4757033248081841E-2</v>
      </c>
      <c r="F82" s="51">
        <f t="shared" si="2"/>
        <v>100.70823126453932</v>
      </c>
    </row>
    <row r="83" spans="1:6" ht="15" customHeight="1">
      <c r="A83" s="5">
        <v>2172</v>
      </c>
      <c r="B83" s="10" t="s">
        <v>2</v>
      </c>
      <c r="C83" s="6">
        <v>71</v>
      </c>
      <c r="D83" s="38">
        <v>1</v>
      </c>
      <c r="E83" s="47">
        <f t="shared" si="3"/>
        <v>1.4084507042253521E-2</v>
      </c>
      <c r="F83" s="51">
        <f t="shared" si="2"/>
        <v>31.691684848639735</v>
      </c>
    </row>
    <row r="84" spans="1:6" ht="15" customHeight="1">
      <c r="A84" s="5">
        <v>2173</v>
      </c>
      <c r="B84" s="10" t="s">
        <v>3</v>
      </c>
      <c r="C84" s="6">
        <v>768</v>
      </c>
      <c r="D84" s="38">
        <v>44</v>
      </c>
      <c r="E84" s="47">
        <f t="shared" si="3"/>
        <v>5.7291666666666664E-2</v>
      </c>
      <c r="F84" s="51">
        <f t="shared" si="2"/>
        <v>128.9125305561856</v>
      </c>
    </row>
    <row r="85" spans="1:6" ht="15" customHeight="1">
      <c r="A85" s="5">
        <v>2174</v>
      </c>
      <c r="B85" s="10" t="s">
        <v>117</v>
      </c>
      <c r="C85" s="6">
        <v>1846</v>
      </c>
      <c r="D85" s="38">
        <v>76</v>
      </c>
      <c r="E85" s="47">
        <f t="shared" si="3"/>
        <v>4.1170097508125676E-2</v>
      </c>
      <c r="F85" s="51">
        <f t="shared" si="2"/>
        <v>92.637232634485372</v>
      </c>
    </row>
    <row r="86" spans="1:6" ht="15" customHeight="1">
      <c r="A86" s="5">
        <v>2175</v>
      </c>
      <c r="B86" s="10" t="s">
        <v>4</v>
      </c>
      <c r="C86" s="6">
        <v>2992</v>
      </c>
      <c r="D86" s="38">
        <v>141</v>
      </c>
      <c r="E86" s="47">
        <f t="shared" si="3"/>
        <v>4.7125668449197862E-2</v>
      </c>
      <c r="F86" s="51">
        <f t="shared" si="2"/>
        <v>106.03792012691591</v>
      </c>
    </row>
    <row r="87" spans="1:6" ht="15" customHeight="1">
      <c r="A87" s="5">
        <v>2177</v>
      </c>
      <c r="B87" s="10" t="s">
        <v>5</v>
      </c>
      <c r="C87" s="6">
        <v>705</v>
      </c>
      <c r="D87" s="38">
        <v>29</v>
      </c>
      <c r="E87" s="47">
        <f t="shared" si="3"/>
        <v>4.1134751773049642E-2</v>
      </c>
      <c r="F87" s="51">
        <f t="shared" si="2"/>
        <v>92.557700855814488</v>
      </c>
    </row>
    <row r="88" spans="1:6" s="2" customFormat="1" ht="15" customHeight="1">
      <c r="A88" s="5">
        <v>2179</v>
      </c>
      <c r="B88" s="10" t="s">
        <v>6</v>
      </c>
      <c r="C88" s="6">
        <v>132</v>
      </c>
      <c r="D88" s="38">
        <v>5</v>
      </c>
      <c r="E88" s="47">
        <f t="shared" si="3"/>
        <v>3.787878787878788E-2</v>
      </c>
      <c r="F88" s="51">
        <f t="shared" si="2"/>
        <v>85.231425161114444</v>
      </c>
    </row>
    <row r="89" spans="1:6" ht="15" customHeight="1">
      <c r="A89" s="5">
        <v>2183</v>
      </c>
      <c r="B89" s="10" t="s">
        <v>7</v>
      </c>
      <c r="C89" s="6">
        <v>2180</v>
      </c>
      <c r="D89" s="38">
        <v>80</v>
      </c>
      <c r="E89" s="47">
        <f t="shared" si="3"/>
        <v>3.669724770642202E-2</v>
      </c>
      <c r="F89" s="51">
        <f t="shared" si="2"/>
        <v>82.572830247831973</v>
      </c>
    </row>
    <row r="90" spans="1:6" ht="15" customHeight="1">
      <c r="A90" s="5">
        <v>2184</v>
      </c>
      <c r="B90" s="10" t="s">
        <v>8</v>
      </c>
      <c r="C90" s="6">
        <v>1264</v>
      </c>
      <c r="D90" s="38">
        <v>58</v>
      </c>
      <c r="E90" s="47">
        <f t="shared" si="3"/>
        <v>4.588607594936709E-2</v>
      </c>
      <c r="F90" s="51">
        <f t="shared" si="2"/>
        <v>103.24870111289432</v>
      </c>
    </row>
    <row r="91" spans="1:6" s="2" customFormat="1" ht="15" customHeight="1">
      <c r="A91" s="5">
        <v>2185</v>
      </c>
      <c r="B91" s="10" t="s">
        <v>9</v>
      </c>
      <c r="C91" s="6">
        <v>390</v>
      </c>
      <c r="D91" s="38">
        <v>23</v>
      </c>
      <c r="E91" s="47">
        <f t="shared" si="3"/>
        <v>5.8974358974358973E-2</v>
      </c>
      <c r="F91" s="51">
        <f t="shared" si="2"/>
        <v>132.69877271238124</v>
      </c>
    </row>
    <row r="92" spans="1:6" ht="15" customHeight="1">
      <c r="A92" s="5">
        <v>2186</v>
      </c>
      <c r="B92" s="10" t="s">
        <v>155</v>
      </c>
      <c r="C92" s="6">
        <v>1421</v>
      </c>
      <c r="D92" s="38">
        <v>71</v>
      </c>
      <c r="E92" s="47">
        <f t="shared" si="3"/>
        <v>4.9964813511611542E-2</v>
      </c>
      <c r="F92" s="51">
        <f t="shared" si="2"/>
        <v>112.42630775650451</v>
      </c>
    </row>
    <row r="93" spans="1:6" ht="15" customHeight="1">
      <c r="A93" s="5">
        <v>2189</v>
      </c>
      <c r="B93" s="10" t="s">
        <v>156</v>
      </c>
      <c r="C93" s="6">
        <v>1100</v>
      </c>
      <c r="D93" s="38">
        <v>40</v>
      </c>
      <c r="E93" s="47">
        <f t="shared" si="3"/>
        <v>3.6363636363636362E-2</v>
      </c>
      <c r="F93" s="51">
        <f t="shared" si="2"/>
        <v>81.822168154669868</v>
      </c>
    </row>
    <row r="94" spans="1:6" ht="15" customHeight="1">
      <c r="A94" s="5">
        <v>2192</v>
      </c>
      <c r="B94" s="10" t="s">
        <v>10</v>
      </c>
      <c r="C94" s="6">
        <v>2168</v>
      </c>
      <c r="D94" s="38">
        <v>109</v>
      </c>
      <c r="E94" s="47">
        <f t="shared" si="3"/>
        <v>5.0276752767527674E-2</v>
      </c>
      <c r="F94" s="51">
        <f t="shared" si="2"/>
        <v>113.12820527842385</v>
      </c>
    </row>
    <row r="95" spans="1:6" ht="15" customHeight="1">
      <c r="A95" s="5">
        <v>2194</v>
      </c>
      <c r="B95" s="10" t="s">
        <v>11</v>
      </c>
      <c r="C95" s="6">
        <v>280</v>
      </c>
      <c r="D95" s="38">
        <v>17</v>
      </c>
      <c r="E95" s="47">
        <f t="shared" si="3"/>
        <v>6.0714285714285714E-2</v>
      </c>
      <c r="F95" s="51">
        <f t="shared" si="2"/>
        <v>136.61379861538629</v>
      </c>
    </row>
    <row r="96" spans="1:6" ht="15" customHeight="1">
      <c r="A96" s="5">
        <v>2196</v>
      </c>
      <c r="B96" s="10" t="s">
        <v>130</v>
      </c>
      <c r="C96" s="6">
        <v>37485</v>
      </c>
      <c r="D96" s="38">
        <v>1681</v>
      </c>
      <c r="E96" s="47">
        <f t="shared" si="3"/>
        <v>4.4844604508470054E-2</v>
      </c>
      <c r="F96" s="51">
        <f t="shared" si="2"/>
        <v>100.90527620034683</v>
      </c>
    </row>
    <row r="97" spans="1:6" ht="15" customHeight="1">
      <c r="A97" s="5">
        <v>2197</v>
      </c>
      <c r="B97" s="10" t="s">
        <v>12</v>
      </c>
      <c r="C97" s="6">
        <v>3146</v>
      </c>
      <c r="D97" s="38">
        <v>189</v>
      </c>
      <c r="E97" s="47">
        <f t="shared" si="3"/>
        <v>6.0076287349014622E-2</v>
      </c>
      <c r="F97" s="51">
        <f t="shared" si="2"/>
        <v>135.17823235343184</v>
      </c>
    </row>
    <row r="98" spans="1:6" ht="15" customHeight="1">
      <c r="A98" s="5">
        <v>2198</v>
      </c>
      <c r="B98" s="10" t="s">
        <v>13</v>
      </c>
      <c r="C98" s="6">
        <v>3102</v>
      </c>
      <c r="D98" s="38">
        <v>189</v>
      </c>
      <c r="E98" s="47">
        <f t="shared" si="3"/>
        <v>6.09284332688588E-2</v>
      </c>
      <c r="F98" s="51">
        <f t="shared" si="2"/>
        <v>137.09565408894153</v>
      </c>
    </row>
    <row r="99" spans="1:6" ht="15" customHeight="1">
      <c r="A99" s="5">
        <v>2200</v>
      </c>
      <c r="B99" s="10" t="s">
        <v>14</v>
      </c>
      <c r="C99" s="6">
        <v>1886</v>
      </c>
      <c r="D99" s="38">
        <v>73</v>
      </c>
      <c r="E99" s="47">
        <f t="shared" si="3"/>
        <v>3.8706256627783667E-2</v>
      </c>
      <c r="F99" s="51">
        <f t="shared" si="2"/>
        <v>87.093320556998805</v>
      </c>
    </row>
    <row r="100" spans="1:6" ht="15" customHeight="1">
      <c r="A100" s="5">
        <v>2206</v>
      </c>
      <c r="B100" s="10" t="s">
        <v>15</v>
      </c>
      <c r="C100" s="6">
        <v>7919</v>
      </c>
      <c r="D100" s="38">
        <v>302</v>
      </c>
      <c r="E100" s="47">
        <f t="shared" si="3"/>
        <v>3.8136128299027655E-2</v>
      </c>
      <c r="F100" s="51">
        <f t="shared" si="2"/>
        <v>85.810469317405378</v>
      </c>
    </row>
    <row r="101" spans="1:6" ht="15" customHeight="1">
      <c r="A101" s="5">
        <v>2208</v>
      </c>
      <c r="B101" s="10" t="s">
        <v>16</v>
      </c>
      <c r="C101" s="6">
        <v>1568</v>
      </c>
      <c r="D101" s="38">
        <v>53</v>
      </c>
      <c r="E101" s="47">
        <f t="shared" si="3"/>
        <v>3.3801020408163268E-2</v>
      </c>
      <c r="F101" s="51">
        <f t="shared" si="2"/>
        <v>76.056001329994473</v>
      </c>
    </row>
    <row r="102" spans="1:6" ht="15" customHeight="1">
      <c r="A102" s="5">
        <v>2211</v>
      </c>
      <c r="B102" s="10" t="s">
        <v>157</v>
      </c>
      <c r="C102" s="6">
        <v>2387</v>
      </c>
      <c r="D102" s="38">
        <v>112</v>
      </c>
      <c r="E102" s="47">
        <f t="shared" si="3"/>
        <v>4.6920821114369501E-2</v>
      </c>
      <c r="F102" s="51">
        <f t="shared" si="2"/>
        <v>105.57699116731595</v>
      </c>
    </row>
    <row r="103" spans="1:6" ht="15" customHeight="1">
      <c r="A103" s="5">
        <v>2213</v>
      </c>
      <c r="B103" s="10" t="s">
        <v>17</v>
      </c>
      <c r="C103" s="6">
        <v>611</v>
      </c>
      <c r="D103" s="38">
        <v>35</v>
      </c>
      <c r="E103" s="47">
        <f t="shared" si="3"/>
        <v>5.7283142389525366E-2</v>
      </c>
      <c r="F103" s="51">
        <f t="shared" si="2"/>
        <v>128.89334999815014</v>
      </c>
    </row>
    <row r="104" spans="1:6" ht="15" customHeight="1">
      <c r="A104" s="5">
        <v>2216</v>
      </c>
      <c r="B104" s="10" t="s">
        <v>18</v>
      </c>
      <c r="C104" s="6">
        <v>148</v>
      </c>
      <c r="D104" s="38">
        <v>2</v>
      </c>
      <c r="E104" s="47">
        <f t="shared" si="3"/>
        <v>1.3513513513513514E-2</v>
      </c>
      <c r="F104" s="51">
        <f t="shared" si="2"/>
        <v>30.406886814235424</v>
      </c>
    </row>
    <row r="105" spans="1:6" ht="15" customHeight="1">
      <c r="A105" s="5">
        <v>2217</v>
      </c>
      <c r="B105" s="10" t="s">
        <v>19</v>
      </c>
      <c r="C105" s="6">
        <v>694</v>
      </c>
      <c r="D105" s="38">
        <v>30</v>
      </c>
      <c r="E105" s="47">
        <f t="shared" si="3"/>
        <v>4.3227665706051875E-2</v>
      </c>
      <c r="F105" s="51">
        <f t="shared" si="2"/>
        <v>97.266986639196887</v>
      </c>
    </row>
    <row r="106" spans="1:6" ht="15" customHeight="1">
      <c r="A106" s="5">
        <v>2220</v>
      </c>
      <c r="B106" s="10" t="s">
        <v>125</v>
      </c>
      <c r="C106" s="6">
        <v>3051</v>
      </c>
      <c r="D106" s="38">
        <v>118</v>
      </c>
      <c r="E106" s="47">
        <f t="shared" si="3"/>
        <v>3.8675843985578502E-2</v>
      </c>
      <c r="F106" s="51">
        <f t="shared" si="2"/>
        <v>87.024888778073986</v>
      </c>
    </row>
    <row r="107" spans="1:6" ht="15" customHeight="1">
      <c r="A107" s="5">
        <v>2221</v>
      </c>
      <c r="B107" s="10" t="s">
        <v>20</v>
      </c>
      <c r="C107" s="6">
        <v>968</v>
      </c>
      <c r="D107" s="38">
        <v>43</v>
      </c>
      <c r="E107" s="47">
        <f t="shared" si="3"/>
        <v>4.4421487603305783E-2</v>
      </c>
      <c r="F107" s="51">
        <f t="shared" si="2"/>
        <v>99.953216779852383</v>
      </c>
    </row>
    <row r="108" spans="1:6" ht="15" customHeight="1">
      <c r="A108" s="5">
        <v>2222</v>
      </c>
      <c r="B108" s="10" t="s">
        <v>158</v>
      </c>
      <c r="C108" s="6">
        <v>1254</v>
      </c>
      <c r="D108" s="38">
        <v>40</v>
      </c>
      <c r="E108" s="47">
        <f t="shared" si="3"/>
        <v>3.1897926634768738E-2</v>
      </c>
      <c r="F108" s="51">
        <f t="shared" si="2"/>
        <v>71.773831714622688</v>
      </c>
    </row>
    <row r="109" spans="1:6" ht="15" customHeight="1">
      <c r="A109" s="5">
        <v>2223</v>
      </c>
      <c r="B109" s="10" t="s">
        <v>124</v>
      </c>
      <c r="C109" s="6">
        <v>1238</v>
      </c>
      <c r="D109" s="38">
        <v>74</v>
      </c>
      <c r="E109" s="47">
        <f t="shared" si="3"/>
        <v>5.9773828756058162E-2</v>
      </c>
      <c r="F109" s="51">
        <f t="shared" si="2"/>
        <v>134.49766736248236</v>
      </c>
    </row>
    <row r="110" spans="1:6" ht="15" customHeight="1">
      <c r="A110" s="5">
        <v>2225</v>
      </c>
      <c r="B110" s="10" t="s">
        <v>21</v>
      </c>
      <c r="C110" s="6">
        <v>153</v>
      </c>
      <c r="D110" s="38">
        <v>5</v>
      </c>
      <c r="E110" s="47">
        <f t="shared" si="3"/>
        <v>3.2679738562091505E-2</v>
      </c>
      <c r="F110" s="51">
        <f t="shared" si="2"/>
        <v>73.532994256647754</v>
      </c>
    </row>
    <row r="111" spans="1:6" ht="15" customHeight="1">
      <c r="A111" s="5">
        <v>2226</v>
      </c>
      <c r="B111" s="10" t="s">
        <v>22</v>
      </c>
      <c r="C111" s="6">
        <v>1447</v>
      </c>
      <c r="D111" s="38">
        <v>68</v>
      </c>
      <c r="E111" s="47">
        <f t="shared" si="3"/>
        <v>4.6993780234968904E-2</v>
      </c>
      <c r="F111" s="51">
        <f t="shared" si="2"/>
        <v>105.74115718675374</v>
      </c>
    </row>
    <row r="112" spans="1:6" ht="15" customHeight="1">
      <c r="A112" s="5">
        <v>2228</v>
      </c>
      <c r="B112" s="10" t="s">
        <v>23</v>
      </c>
      <c r="C112" s="6">
        <v>12057</v>
      </c>
      <c r="D112" s="38">
        <v>631</v>
      </c>
      <c r="E112" s="47">
        <f t="shared" si="3"/>
        <v>5.2334743302645766E-2</v>
      </c>
      <c r="F112" s="51">
        <f t="shared" si="2"/>
        <v>117.75890958811553</v>
      </c>
    </row>
    <row r="113" spans="1:6" ht="15" customHeight="1">
      <c r="A113" s="5">
        <v>2230</v>
      </c>
      <c r="B113" s="10" t="s">
        <v>24</v>
      </c>
      <c r="C113" s="6">
        <v>87</v>
      </c>
      <c r="D113" s="38">
        <v>2</v>
      </c>
      <c r="E113" s="47">
        <f t="shared" si="3"/>
        <v>2.2988505747126436E-2</v>
      </c>
      <c r="F113" s="51">
        <f t="shared" si="2"/>
        <v>51.726658028814278</v>
      </c>
    </row>
    <row r="114" spans="1:6" ht="15" customHeight="1">
      <c r="A114" s="5">
        <v>2231</v>
      </c>
      <c r="B114" s="10" t="s">
        <v>25</v>
      </c>
      <c r="C114" s="6">
        <v>975</v>
      </c>
      <c r="D114" s="38">
        <v>68</v>
      </c>
      <c r="E114" s="47">
        <f t="shared" si="3"/>
        <v>6.974358974358974E-2</v>
      </c>
      <c r="F114" s="51">
        <f t="shared" si="2"/>
        <v>156.93072251203347</v>
      </c>
    </row>
    <row r="115" spans="1:6" ht="15" customHeight="1">
      <c r="A115" s="5">
        <v>2233</v>
      </c>
      <c r="B115" s="10" t="s">
        <v>159</v>
      </c>
      <c r="C115" s="6">
        <v>2367</v>
      </c>
      <c r="D115" s="38">
        <v>118</v>
      </c>
      <c r="E115" s="47">
        <f t="shared" si="3"/>
        <v>4.9852133502323613E-2</v>
      </c>
      <c r="F115" s="51">
        <f t="shared" si="2"/>
        <v>112.17276538314478</v>
      </c>
    </row>
    <row r="116" spans="1:6" ht="15" customHeight="1">
      <c r="A116" s="5">
        <v>2234</v>
      </c>
      <c r="B116" s="10" t="s">
        <v>118</v>
      </c>
      <c r="C116" s="6">
        <v>1805</v>
      </c>
      <c r="D116" s="38">
        <v>83</v>
      </c>
      <c r="E116" s="47">
        <f t="shared" si="3"/>
        <v>4.5983379501385042E-2</v>
      </c>
      <c r="F116" s="51">
        <f t="shared" si="2"/>
        <v>103.46764477176397</v>
      </c>
    </row>
    <row r="117" spans="1:6" ht="15" customHeight="1">
      <c r="A117" s="5">
        <v>2235</v>
      </c>
      <c r="B117" s="10" t="s">
        <v>127</v>
      </c>
      <c r="C117" s="6">
        <v>1030</v>
      </c>
      <c r="D117" s="38">
        <v>43</v>
      </c>
      <c r="E117" s="47">
        <f t="shared" si="3"/>
        <v>4.1747572815533977E-2</v>
      </c>
      <c r="F117" s="51">
        <f t="shared" si="2"/>
        <v>93.936615381453507</v>
      </c>
    </row>
    <row r="118" spans="1:6" ht="15" customHeight="1">
      <c r="A118" s="5">
        <v>2243</v>
      </c>
      <c r="B118" s="10" t="s">
        <v>64</v>
      </c>
      <c r="C118" s="6">
        <v>531</v>
      </c>
      <c r="D118" s="38">
        <v>20</v>
      </c>
      <c r="E118" s="47">
        <f t="shared" si="3"/>
        <v>3.7664783427495289E-2</v>
      </c>
      <c r="F118" s="51">
        <f t="shared" si="2"/>
        <v>84.749891685627915</v>
      </c>
    </row>
    <row r="119" spans="1:6" ht="15" customHeight="1">
      <c r="A119" s="5">
        <v>2250</v>
      </c>
      <c r="B119" s="10" t="s">
        <v>66</v>
      </c>
      <c r="C119" s="6">
        <v>1357</v>
      </c>
      <c r="D119" s="38">
        <v>65</v>
      </c>
      <c r="E119" s="47">
        <f t="shared" si="3"/>
        <v>4.7899778924097275E-2</v>
      </c>
      <c r="F119" s="51">
        <f t="shared" si="2"/>
        <v>107.77975355672247</v>
      </c>
    </row>
    <row r="120" spans="1:6" s="2" customFormat="1" ht="15" customHeight="1">
      <c r="A120" s="5">
        <v>2251</v>
      </c>
      <c r="B120" s="10" t="s">
        <v>67</v>
      </c>
      <c r="C120" s="6">
        <v>312</v>
      </c>
      <c r="D120" s="38">
        <v>14</v>
      </c>
      <c r="E120" s="47">
        <f t="shared" si="3"/>
        <v>4.4871794871794872E-2</v>
      </c>
      <c r="F120" s="51">
        <f t="shared" si="2"/>
        <v>100.96645749855095</v>
      </c>
    </row>
    <row r="121" spans="1:6" ht="15" customHeight="1">
      <c r="A121" s="5">
        <v>2254</v>
      </c>
      <c r="B121" s="10" t="s">
        <v>68</v>
      </c>
      <c r="C121" s="6">
        <v>3606</v>
      </c>
      <c r="D121" s="38">
        <v>194</v>
      </c>
      <c r="E121" s="47">
        <f t="shared" si="3"/>
        <v>5.379922351636162E-2</v>
      </c>
      <c r="F121" s="51">
        <f t="shared" si="2"/>
        <v>121.05415061152627</v>
      </c>
    </row>
    <row r="122" spans="1:6" ht="15" customHeight="1">
      <c r="A122" s="5">
        <v>2257</v>
      </c>
      <c r="B122" s="10" t="s">
        <v>160</v>
      </c>
      <c r="C122" s="6">
        <v>848</v>
      </c>
      <c r="D122" s="38">
        <v>36</v>
      </c>
      <c r="E122" s="47">
        <f t="shared" si="3"/>
        <v>4.2452830188679243E-2</v>
      </c>
      <c r="F122" s="51">
        <f t="shared" si="2"/>
        <v>95.523521784343345</v>
      </c>
    </row>
    <row r="123" spans="1:6" ht="15" customHeight="1">
      <c r="A123" s="5">
        <v>2258</v>
      </c>
      <c r="B123" s="10" t="s">
        <v>69</v>
      </c>
      <c r="C123" s="6">
        <v>466</v>
      </c>
      <c r="D123" s="38">
        <v>16</v>
      </c>
      <c r="E123" s="47">
        <f t="shared" si="3"/>
        <v>3.4334763948497854E-2</v>
      </c>
      <c r="F123" s="51">
        <f t="shared" si="2"/>
        <v>77.256982806984425</v>
      </c>
    </row>
    <row r="124" spans="1:6" ht="15" customHeight="1">
      <c r="A124" s="5">
        <v>2259</v>
      </c>
      <c r="B124" s="10" t="s">
        <v>70</v>
      </c>
      <c r="C124" s="6">
        <v>636</v>
      </c>
      <c r="D124" s="38">
        <v>16</v>
      </c>
      <c r="E124" s="47">
        <f t="shared" si="3"/>
        <v>2.5157232704402517E-2</v>
      </c>
      <c r="F124" s="51">
        <f t="shared" si="2"/>
        <v>56.606531427759023</v>
      </c>
    </row>
    <row r="125" spans="1:6" s="2" customFormat="1" ht="15" customHeight="1">
      <c r="A125" s="5">
        <v>2260</v>
      </c>
      <c r="B125" s="10" t="s">
        <v>71</v>
      </c>
      <c r="C125" s="6">
        <v>287</v>
      </c>
      <c r="D125" s="38">
        <v>8</v>
      </c>
      <c r="E125" s="47">
        <f t="shared" si="3"/>
        <v>2.7874564459930314E-2</v>
      </c>
      <c r="F125" s="51">
        <f t="shared" si="2"/>
        <v>62.720825763161571</v>
      </c>
    </row>
    <row r="126" spans="1:6" ht="15" customHeight="1">
      <c r="A126" s="5">
        <v>2261</v>
      </c>
      <c r="B126" s="10" t="s">
        <v>72</v>
      </c>
      <c r="C126" s="6">
        <v>176</v>
      </c>
      <c r="D126" s="38">
        <v>7</v>
      </c>
      <c r="E126" s="47">
        <f t="shared" si="3"/>
        <v>3.9772727272727272E-2</v>
      </c>
      <c r="F126" s="51">
        <f t="shared" si="2"/>
        <v>89.492996419170154</v>
      </c>
    </row>
    <row r="127" spans="1:6" ht="15" customHeight="1">
      <c r="A127" s="5">
        <v>2262</v>
      </c>
      <c r="B127" s="10" t="s">
        <v>73</v>
      </c>
      <c r="C127" s="6">
        <v>4030</v>
      </c>
      <c r="D127" s="38">
        <v>158</v>
      </c>
      <c r="E127" s="47">
        <f t="shared" si="3"/>
        <v>3.9205955334987594E-2</v>
      </c>
      <c r="F127" s="51">
        <f t="shared" si="2"/>
        <v>88.217697427305353</v>
      </c>
    </row>
    <row r="128" spans="1:6" ht="15" customHeight="1">
      <c r="A128" s="5">
        <v>2264</v>
      </c>
      <c r="B128" s="10" t="s">
        <v>75</v>
      </c>
      <c r="C128" s="6">
        <v>420</v>
      </c>
      <c r="D128" s="38">
        <v>14</v>
      </c>
      <c r="E128" s="47">
        <f t="shared" si="3"/>
        <v>3.3333333333333333E-2</v>
      </c>
      <c r="F128" s="51">
        <f t="shared" si="2"/>
        <v>75.0036541417807</v>
      </c>
    </row>
    <row r="129" spans="1:6" ht="15" customHeight="1">
      <c r="A129" s="5">
        <v>2265</v>
      </c>
      <c r="B129" s="10" t="s">
        <v>76</v>
      </c>
      <c r="C129" s="6">
        <v>4774</v>
      </c>
      <c r="D129" s="38">
        <v>194</v>
      </c>
      <c r="E129" s="47">
        <f t="shared" si="3"/>
        <v>4.0636782572266446E-2</v>
      </c>
      <c r="F129" s="51">
        <f t="shared" si="2"/>
        <v>91.437215564550428</v>
      </c>
    </row>
    <row r="130" spans="1:6" s="2" customFormat="1" ht="15" customHeight="1">
      <c r="A130" s="5">
        <v>2266</v>
      </c>
      <c r="B130" s="10" t="s">
        <v>77</v>
      </c>
      <c r="C130" s="6">
        <v>595</v>
      </c>
      <c r="D130" s="38">
        <v>24</v>
      </c>
      <c r="E130" s="47">
        <f t="shared" si="3"/>
        <v>4.0336134453781515E-2</v>
      </c>
      <c r="F130" s="51">
        <f t="shared" si="2"/>
        <v>90.760724339633796</v>
      </c>
    </row>
    <row r="131" spans="1:6" ht="15" customHeight="1">
      <c r="A131" s="5">
        <v>2270</v>
      </c>
      <c r="B131" s="10" t="s">
        <v>78</v>
      </c>
      <c r="C131" s="6">
        <v>180</v>
      </c>
      <c r="D131" s="38">
        <v>5</v>
      </c>
      <c r="E131" s="47">
        <f t="shared" si="3"/>
        <v>2.7777777777777776E-2</v>
      </c>
      <c r="F131" s="51">
        <f t="shared" si="2"/>
        <v>62.503045118150581</v>
      </c>
    </row>
    <row r="132" spans="1:6" ht="15" customHeight="1">
      <c r="A132" s="5">
        <v>2271</v>
      </c>
      <c r="B132" s="10" t="s">
        <v>79</v>
      </c>
      <c r="C132" s="6">
        <v>584</v>
      </c>
      <c r="D132" s="38">
        <v>16</v>
      </c>
      <c r="E132" s="47">
        <f t="shared" si="3"/>
        <v>2.7397260273972601E-2</v>
      </c>
      <c r="F132" s="51">
        <f t="shared" si="2"/>
        <v>61.646839020641679</v>
      </c>
    </row>
    <row r="133" spans="1:6" s="2" customFormat="1" ht="15" customHeight="1">
      <c r="A133" s="5">
        <v>2272</v>
      </c>
      <c r="B133" s="10" t="s">
        <v>80</v>
      </c>
      <c r="C133" s="6">
        <v>1677</v>
      </c>
      <c r="D133" s="38">
        <v>82</v>
      </c>
      <c r="E133" s="47">
        <f t="shared" si="3"/>
        <v>4.8896839594514012E-2</v>
      </c>
      <c r="F133" s="51">
        <f t="shared" si="2"/>
        <v>110.02324936719172</v>
      </c>
    </row>
    <row r="134" spans="1:6" ht="15" customHeight="1">
      <c r="A134" s="5">
        <v>2274</v>
      </c>
      <c r="B134" s="10" t="s">
        <v>81</v>
      </c>
      <c r="C134" s="6">
        <v>941</v>
      </c>
      <c r="D134" s="38">
        <v>34</v>
      </c>
      <c r="E134" s="47">
        <f t="shared" si="3"/>
        <v>3.6131774707757705E-2</v>
      </c>
      <c r="F134" s="51">
        <f t="shared" si="2"/>
        <v>81.300454011281957</v>
      </c>
    </row>
    <row r="135" spans="1:6" ht="15" customHeight="1">
      <c r="A135" s="5">
        <v>2275</v>
      </c>
      <c r="B135" s="10" t="s">
        <v>131</v>
      </c>
      <c r="C135" s="6">
        <v>6490</v>
      </c>
      <c r="D135" s="38">
        <v>260</v>
      </c>
      <c r="E135" s="47">
        <f t="shared" si="3"/>
        <v>4.0061633281972264E-2</v>
      </c>
      <c r="F135" s="51">
        <f t="shared" ref="F135:F172" si="4">E135/$E$6*100</f>
        <v>90.143066611076961</v>
      </c>
    </row>
    <row r="136" spans="1:6" ht="15" customHeight="1">
      <c r="A136" s="5">
        <v>2276</v>
      </c>
      <c r="B136" s="10" t="s">
        <v>140</v>
      </c>
      <c r="C136" s="6">
        <v>1079</v>
      </c>
      <c r="D136" s="38">
        <v>39</v>
      </c>
      <c r="E136" s="47">
        <f t="shared" si="3"/>
        <v>3.614457831325301E-2</v>
      </c>
      <c r="F136" s="51">
        <f t="shared" si="4"/>
        <v>81.329263527232087</v>
      </c>
    </row>
    <row r="137" spans="1:6" ht="15" customHeight="1">
      <c r="A137" s="5">
        <v>2277</v>
      </c>
      <c r="B137" s="10" t="s">
        <v>82</v>
      </c>
      <c r="C137" s="6">
        <v>513</v>
      </c>
      <c r="D137" s="38">
        <v>18</v>
      </c>
      <c r="E137" s="47">
        <f t="shared" ref="E137:E170" si="5">D137/C137</f>
        <v>3.5087719298245612E-2</v>
      </c>
      <c r="F137" s="51">
        <f t="shared" si="4"/>
        <v>78.951214886084955</v>
      </c>
    </row>
    <row r="138" spans="1:6" ht="15" customHeight="1">
      <c r="A138" s="5">
        <v>2278</v>
      </c>
      <c r="B138" s="10" t="s">
        <v>83</v>
      </c>
      <c r="C138" s="6">
        <v>398</v>
      </c>
      <c r="D138" s="38">
        <v>10</v>
      </c>
      <c r="E138" s="47">
        <f t="shared" si="5"/>
        <v>2.5125628140703519E-2</v>
      </c>
      <c r="F138" s="51">
        <f t="shared" si="4"/>
        <v>56.535417694809574</v>
      </c>
    </row>
    <row r="139" spans="1:6" ht="15" customHeight="1">
      <c r="A139" s="5">
        <v>2279</v>
      </c>
      <c r="B139" s="10" t="s">
        <v>84</v>
      </c>
      <c r="C139" s="6">
        <v>607</v>
      </c>
      <c r="D139" s="38">
        <v>26</v>
      </c>
      <c r="E139" s="47">
        <f t="shared" si="5"/>
        <v>4.2833607907743002E-2</v>
      </c>
      <c r="F139" s="51">
        <f t="shared" si="4"/>
        <v>96.380313394709972</v>
      </c>
    </row>
    <row r="140" spans="1:6" ht="15" customHeight="1">
      <c r="A140" s="5">
        <v>2280</v>
      </c>
      <c r="B140" s="10" t="s">
        <v>65</v>
      </c>
      <c r="C140" s="6">
        <v>2033</v>
      </c>
      <c r="D140" s="38">
        <v>69</v>
      </c>
      <c r="E140" s="47">
        <f t="shared" si="5"/>
        <v>3.3939990162321694E-2</v>
      </c>
      <c r="F140" s="51">
        <f t="shared" si="4"/>
        <v>76.368698511306476</v>
      </c>
    </row>
    <row r="141" spans="1:6" ht="15" customHeight="1">
      <c r="A141" s="5">
        <v>2281</v>
      </c>
      <c r="B141" s="10" t="s">
        <v>74</v>
      </c>
      <c r="C141" s="6">
        <v>1360</v>
      </c>
      <c r="D141" s="38">
        <v>31</v>
      </c>
      <c r="E141" s="47">
        <f t="shared" si="5"/>
        <v>2.2794117647058822E-2</v>
      </c>
      <c r="F141" s="51">
        <f t="shared" si="4"/>
        <v>51.289263494011806</v>
      </c>
    </row>
    <row r="142" spans="1:6" ht="15" customHeight="1">
      <c r="A142" s="5">
        <v>2283</v>
      </c>
      <c r="B142" s="10" t="s">
        <v>85</v>
      </c>
      <c r="C142" s="6">
        <v>459</v>
      </c>
      <c r="D142" s="38">
        <v>18</v>
      </c>
      <c r="E142" s="47">
        <f t="shared" si="5"/>
        <v>3.9215686274509803E-2</v>
      </c>
      <c r="F142" s="51">
        <f t="shared" si="4"/>
        <v>88.239593107977299</v>
      </c>
    </row>
    <row r="143" spans="1:6" ht="15" customHeight="1">
      <c r="A143" s="5">
        <v>2291</v>
      </c>
      <c r="B143" s="10" t="s">
        <v>26</v>
      </c>
      <c r="C143" s="6">
        <v>2001</v>
      </c>
      <c r="D143" s="38">
        <v>84</v>
      </c>
      <c r="E143" s="47">
        <f t="shared" si="5"/>
        <v>4.1979010494752625E-2</v>
      </c>
      <c r="F143" s="51">
        <f t="shared" si="4"/>
        <v>94.457375530878252</v>
      </c>
    </row>
    <row r="144" spans="1:6" ht="15" customHeight="1">
      <c r="A144" s="5">
        <v>2292</v>
      </c>
      <c r="B144" s="10" t="s">
        <v>28</v>
      </c>
      <c r="C144" s="6">
        <v>651</v>
      </c>
      <c r="D144" s="38">
        <v>26</v>
      </c>
      <c r="E144" s="47">
        <f t="shared" si="5"/>
        <v>3.9938556067588324E-2</v>
      </c>
      <c r="F144" s="51">
        <f t="shared" si="4"/>
        <v>89.86612938646536</v>
      </c>
    </row>
    <row r="145" spans="1:6" ht="15" customHeight="1">
      <c r="A145" s="5">
        <v>2293</v>
      </c>
      <c r="B145" s="10" t="s">
        <v>29</v>
      </c>
      <c r="C145" s="6">
        <v>7664</v>
      </c>
      <c r="D145" s="38">
        <v>283</v>
      </c>
      <c r="E145" s="47">
        <f t="shared" si="5"/>
        <v>3.6925887265135703E-2</v>
      </c>
      <c r="F145" s="51">
        <f t="shared" si="4"/>
        <v>83.087294319378685</v>
      </c>
    </row>
    <row r="146" spans="1:6" ht="15" customHeight="1">
      <c r="A146" s="5">
        <v>2294</v>
      </c>
      <c r="B146" s="10" t="s">
        <v>30</v>
      </c>
      <c r="C146" s="6">
        <v>1466</v>
      </c>
      <c r="D146" s="38">
        <v>50</v>
      </c>
      <c r="E146" s="47">
        <f t="shared" si="5"/>
        <v>3.4106412005457026E-2</v>
      </c>
      <c r="F146" s="51">
        <f t="shared" si="4"/>
        <v>76.743165902231283</v>
      </c>
    </row>
    <row r="147" spans="1:6" ht="15" customHeight="1">
      <c r="A147" s="5">
        <v>2295</v>
      </c>
      <c r="B147" s="10" t="s">
        <v>27</v>
      </c>
      <c r="C147" s="6">
        <v>3309</v>
      </c>
      <c r="D147" s="38">
        <v>123</v>
      </c>
      <c r="E147" s="47">
        <f t="shared" si="5"/>
        <v>3.7171350861287401E-2</v>
      </c>
      <c r="F147" s="51">
        <f t="shared" si="4"/>
        <v>83.639614319483485</v>
      </c>
    </row>
    <row r="148" spans="1:6" ht="15" customHeight="1">
      <c r="A148" s="5">
        <v>2296</v>
      </c>
      <c r="B148" s="10" t="s">
        <v>31</v>
      </c>
      <c r="C148" s="6">
        <v>1377</v>
      </c>
      <c r="D148" s="38">
        <v>57</v>
      </c>
      <c r="E148" s="47">
        <f t="shared" si="5"/>
        <v>4.1394335511982572E-2</v>
      </c>
      <c r="F148" s="51">
        <f t="shared" si="4"/>
        <v>93.141792725087157</v>
      </c>
    </row>
    <row r="149" spans="1:6" ht="15" customHeight="1">
      <c r="A149" s="5">
        <v>2298</v>
      </c>
      <c r="B149" s="10" t="s">
        <v>32</v>
      </c>
      <c r="C149" s="6">
        <v>1159</v>
      </c>
      <c r="D149" s="38">
        <v>42</v>
      </c>
      <c r="E149" s="47">
        <f t="shared" si="5"/>
        <v>3.6238136324417601E-2</v>
      </c>
      <c r="F149" s="51">
        <f t="shared" si="4"/>
        <v>81.53977930857954</v>
      </c>
    </row>
    <row r="150" spans="1:6" ht="15" customHeight="1">
      <c r="A150" s="5">
        <v>2299</v>
      </c>
      <c r="B150" s="10" t="s">
        <v>33</v>
      </c>
      <c r="C150" s="6">
        <v>1944</v>
      </c>
      <c r="D150" s="38">
        <v>55</v>
      </c>
      <c r="E150" s="47">
        <f t="shared" si="5"/>
        <v>2.8292181069958847E-2</v>
      </c>
      <c r="F150" s="51">
        <f t="shared" si="4"/>
        <v>63.660508916634861</v>
      </c>
    </row>
    <row r="151" spans="1:6" ht="15" customHeight="1">
      <c r="A151" s="5">
        <v>2300</v>
      </c>
      <c r="B151" s="10" t="s">
        <v>34</v>
      </c>
      <c r="C151" s="6">
        <v>1043</v>
      </c>
      <c r="D151" s="38">
        <v>37</v>
      </c>
      <c r="E151" s="47">
        <f t="shared" si="5"/>
        <v>3.5474592521572389E-2</v>
      </c>
      <c r="F151" s="51">
        <f t="shared" si="4"/>
        <v>79.821722049258469</v>
      </c>
    </row>
    <row r="152" spans="1:6" ht="15" customHeight="1">
      <c r="A152" s="5">
        <v>2301</v>
      </c>
      <c r="B152" s="10" t="s">
        <v>35</v>
      </c>
      <c r="C152" s="6">
        <v>1083</v>
      </c>
      <c r="D152" s="38">
        <v>38</v>
      </c>
      <c r="E152" s="47">
        <f t="shared" si="5"/>
        <v>3.5087719298245612E-2</v>
      </c>
      <c r="F152" s="51">
        <f t="shared" si="4"/>
        <v>78.951214886084955</v>
      </c>
    </row>
    <row r="153" spans="1:6" s="2" customFormat="1" ht="15" customHeight="1">
      <c r="A153" s="5">
        <v>2302</v>
      </c>
      <c r="B153" s="10" t="s">
        <v>36</v>
      </c>
      <c r="C153" s="6">
        <v>1908</v>
      </c>
      <c r="D153" s="38">
        <v>59</v>
      </c>
      <c r="E153" s="47">
        <f t="shared" si="5"/>
        <v>3.0922431865828093E-2</v>
      </c>
      <c r="F153" s="51">
        <f t="shared" si="4"/>
        <v>69.578861546620473</v>
      </c>
    </row>
    <row r="154" spans="1:6" ht="15" customHeight="1">
      <c r="A154" s="5">
        <v>2303</v>
      </c>
      <c r="B154" s="10" t="s">
        <v>37</v>
      </c>
      <c r="C154" s="6">
        <v>955</v>
      </c>
      <c r="D154" s="38">
        <v>26</v>
      </c>
      <c r="E154" s="47">
        <f t="shared" si="5"/>
        <v>2.7225130890052355E-2</v>
      </c>
      <c r="F154" s="51">
        <f t="shared" si="4"/>
        <v>61.259529037265914</v>
      </c>
    </row>
    <row r="155" spans="1:6" ht="15" customHeight="1">
      <c r="A155" s="5">
        <v>2304</v>
      </c>
      <c r="B155" s="10" t="s">
        <v>38</v>
      </c>
      <c r="C155" s="6">
        <v>1281</v>
      </c>
      <c r="D155" s="38">
        <v>45</v>
      </c>
      <c r="E155" s="47">
        <f t="shared" si="5"/>
        <v>3.5128805620608897E-2</v>
      </c>
      <c r="F155" s="51">
        <f t="shared" si="4"/>
        <v>79.043663615459764</v>
      </c>
    </row>
    <row r="156" spans="1:6" ht="15" customHeight="1">
      <c r="A156" s="5">
        <v>2305</v>
      </c>
      <c r="B156" s="10" t="s">
        <v>161</v>
      </c>
      <c r="C156" s="6">
        <v>4006</v>
      </c>
      <c r="D156" s="38">
        <v>190</v>
      </c>
      <c r="E156" s="47">
        <f t="shared" si="5"/>
        <v>4.7428856714927609E-2</v>
      </c>
      <c r="F156" s="51">
        <f t="shared" si="4"/>
        <v>106.72012696159511</v>
      </c>
    </row>
    <row r="157" spans="1:6" ht="15" customHeight="1">
      <c r="A157" s="5">
        <v>2306</v>
      </c>
      <c r="B157" s="10" t="s">
        <v>39</v>
      </c>
      <c r="C157" s="6">
        <v>3147</v>
      </c>
      <c r="D157" s="38">
        <v>122</v>
      </c>
      <c r="E157" s="47">
        <f t="shared" si="5"/>
        <v>3.8767079758500161E-2</v>
      </c>
      <c r="F157" s="51">
        <f t="shared" si="4"/>
        <v>87.230179268801209</v>
      </c>
    </row>
    <row r="158" spans="1:6" ht="15" customHeight="1">
      <c r="A158" s="5">
        <v>2307</v>
      </c>
      <c r="B158" s="10" t="s">
        <v>40</v>
      </c>
      <c r="C158" s="6">
        <v>1227</v>
      </c>
      <c r="D158" s="38">
        <v>42</v>
      </c>
      <c r="E158" s="47">
        <f t="shared" si="5"/>
        <v>3.4229828850855744E-2</v>
      </c>
      <c r="F158" s="51">
        <f t="shared" si="4"/>
        <v>77.020867333857936</v>
      </c>
    </row>
    <row r="159" spans="1:6" s="2" customFormat="1" ht="15" customHeight="1">
      <c r="A159" s="5">
        <v>2308</v>
      </c>
      <c r="B159" s="10" t="s">
        <v>41</v>
      </c>
      <c r="C159" s="6">
        <v>2387</v>
      </c>
      <c r="D159" s="38">
        <v>92</v>
      </c>
      <c r="E159" s="47">
        <f t="shared" si="5"/>
        <v>3.8542103058232094E-2</v>
      </c>
      <c r="F159" s="51">
        <f t="shared" si="4"/>
        <v>86.723957030295253</v>
      </c>
    </row>
    <row r="160" spans="1:6" ht="15" customHeight="1">
      <c r="A160" s="5">
        <v>2309</v>
      </c>
      <c r="B160" s="10" t="s">
        <v>42</v>
      </c>
      <c r="C160" s="6">
        <v>5380</v>
      </c>
      <c r="D160" s="38">
        <v>222</v>
      </c>
      <c r="E160" s="47">
        <f t="shared" si="5"/>
        <v>4.1263940520446095E-2</v>
      </c>
      <c r="F160" s="51">
        <f t="shared" si="4"/>
        <v>92.848389699676488</v>
      </c>
    </row>
    <row r="161" spans="1:6" ht="15" customHeight="1">
      <c r="A161" s="5">
        <v>2310</v>
      </c>
      <c r="B161" s="10" t="s">
        <v>43</v>
      </c>
      <c r="C161" s="6">
        <v>417</v>
      </c>
      <c r="D161" s="38">
        <v>13</v>
      </c>
      <c r="E161" s="47">
        <f t="shared" si="5"/>
        <v>3.117505995203837E-2</v>
      </c>
      <c r="F161" s="51">
        <f t="shared" si="4"/>
        <v>70.147302434758927</v>
      </c>
    </row>
    <row r="162" spans="1:6" ht="15" customHeight="1">
      <c r="A162" s="5">
        <v>2321</v>
      </c>
      <c r="B162" s="10" t="s">
        <v>113</v>
      </c>
      <c r="C162" s="6">
        <v>3172</v>
      </c>
      <c r="D162" s="38">
        <v>156</v>
      </c>
      <c r="E162" s="47">
        <f t="shared" si="5"/>
        <v>4.9180327868852458E-2</v>
      </c>
      <c r="F162" s="51">
        <f t="shared" si="4"/>
        <v>110.66112906164366</v>
      </c>
    </row>
    <row r="163" spans="1:6" ht="15" customHeight="1">
      <c r="A163" s="5">
        <v>2323</v>
      </c>
      <c r="B163" s="10" t="s">
        <v>114</v>
      </c>
      <c r="C163" s="6">
        <v>1429</v>
      </c>
      <c r="D163" s="38">
        <v>59</v>
      </c>
      <c r="E163" s="47">
        <f t="shared" si="5"/>
        <v>4.1287613715885234E-2</v>
      </c>
      <c r="F163" s="51">
        <f t="shared" si="4"/>
        <v>92.90165698457092</v>
      </c>
    </row>
    <row r="164" spans="1:6" ht="15" customHeight="1">
      <c r="A164" s="5">
        <v>2325</v>
      </c>
      <c r="B164" s="10" t="s">
        <v>128</v>
      </c>
      <c r="C164" s="6">
        <v>6275</v>
      </c>
      <c r="D164" s="38">
        <v>299</v>
      </c>
      <c r="E164" s="47">
        <f t="shared" si="5"/>
        <v>4.7649402390438245E-2</v>
      </c>
      <c r="F164" s="51">
        <f t="shared" si="4"/>
        <v>107.21637890864906</v>
      </c>
    </row>
    <row r="165" spans="1:6" ht="15" customHeight="1">
      <c r="A165" s="5">
        <v>2328</v>
      </c>
      <c r="B165" s="10" t="s">
        <v>162</v>
      </c>
      <c r="C165" s="6">
        <v>829</v>
      </c>
      <c r="D165" s="38">
        <v>32</v>
      </c>
      <c r="E165" s="47">
        <f t="shared" si="5"/>
        <v>3.8600723763570564E-2</v>
      </c>
      <c r="F165" s="51">
        <f t="shared" si="4"/>
        <v>86.855860043557868</v>
      </c>
    </row>
    <row r="166" spans="1:6" ht="15" customHeight="1">
      <c r="A166" s="5">
        <v>2333</v>
      </c>
      <c r="B166" s="10" t="s">
        <v>115</v>
      </c>
      <c r="C166" s="6">
        <v>993</v>
      </c>
      <c r="D166" s="38">
        <v>47</v>
      </c>
      <c r="E166" s="47">
        <f t="shared" si="5"/>
        <v>4.7331319234642497E-2</v>
      </c>
      <c r="F166" s="51">
        <f t="shared" si="4"/>
        <v>106.50065693848016</v>
      </c>
    </row>
    <row r="167" spans="1:6" ht="15" customHeight="1">
      <c r="A167" s="5">
        <v>2335</v>
      </c>
      <c r="B167" s="10" t="s">
        <v>163</v>
      </c>
      <c r="C167" s="6">
        <v>1013</v>
      </c>
      <c r="D167" s="38">
        <v>48</v>
      </c>
      <c r="E167" s="47">
        <f t="shared" si="5"/>
        <v>4.738400789733465E-2</v>
      </c>
      <c r="F167" s="51">
        <f t="shared" si="4"/>
        <v>106.61921220549281</v>
      </c>
    </row>
    <row r="168" spans="1:6" ht="15" customHeight="1">
      <c r="A168" s="5">
        <v>2336</v>
      </c>
      <c r="B168" s="10" t="s">
        <v>116</v>
      </c>
      <c r="C168" s="6">
        <v>1347</v>
      </c>
      <c r="D168" s="38">
        <v>62</v>
      </c>
      <c r="E168" s="47">
        <f t="shared" si="5"/>
        <v>4.6028210838901261E-2</v>
      </c>
      <c r="F168" s="51">
        <f t="shared" si="4"/>
        <v>103.56852019577735</v>
      </c>
    </row>
    <row r="169" spans="1:6" ht="15" customHeight="1">
      <c r="A169" s="12">
        <v>2337</v>
      </c>
      <c r="B169" s="11" t="s">
        <v>132</v>
      </c>
      <c r="C169" s="6">
        <v>1153</v>
      </c>
      <c r="D169" s="38">
        <v>60</v>
      </c>
      <c r="E169" s="47">
        <f t="shared" si="5"/>
        <v>5.2038161318300087E-2</v>
      </c>
      <c r="F169" s="51">
        <f t="shared" si="4"/>
        <v>117.09156761075911</v>
      </c>
    </row>
    <row r="170" spans="1:6" ht="15" customHeight="1">
      <c r="A170" s="12">
        <v>2338</v>
      </c>
      <c r="B170" s="12" t="s">
        <v>133</v>
      </c>
      <c r="C170" s="6">
        <v>1154</v>
      </c>
      <c r="D170" s="38">
        <v>51</v>
      </c>
      <c r="E170" s="47">
        <f t="shared" si="5"/>
        <v>4.419410745233969E-2</v>
      </c>
      <c r="F170" s="51">
        <f t="shared" si="4"/>
        <v>99.441586513799379</v>
      </c>
    </row>
    <row r="171" spans="1:6" ht="15" customHeight="1">
      <c r="A171" s="13"/>
      <c r="B171" s="2"/>
      <c r="D171" s="38"/>
      <c r="E171" s="47"/>
      <c r="F171" s="51"/>
    </row>
    <row r="172" spans="1:6" s="2" customFormat="1" ht="15" customHeight="1">
      <c r="A172" s="9"/>
      <c r="B172" s="14" t="s">
        <v>141</v>
      </c>
      <c r="C172" s="4">
        <f>SUM(C8:C170)</f>
        <v>297622</v>
      </c>
      <c r="D172" s="42">
        <f>SUM(D8:D170)</f>
        <v>13227</v>
      </c>
      <c r="E172" s="47">
        <f t="shared" ref="E172" si="6">D172/C172</f>
        <v>4.4442279132591002E-2</v>
      </c>
      <c r="F172" s="45">
        <f t="shared" si="4"/>
        <v>100</v>
      </c>
    </row>
    <row r="173" spans="1:6" ht="15" customHeight="1">
      <c r="A173" s="9"/>
      <c r="B173" s="14"/>
      <c r="D173" s="38"/>
    </row>
    <row r="174" spans="1:6" ht="15" customHeight="1">
      <c r="A174" s="9"/>
      <c r="B174" s="14"/>
      <c r="D174" s="38"/>
    </row>
    <row r="175" spans="1:6" ht="15" customHeight="1">
      <c r="A175" s="9"/>
      <c r="B175" s="14"/>
      <c r="D175" s="38"/>
    </row>
    <row r="176" spans="1:6" ht="15" customHeight="1">
      <c r="A176" s="5"/>
      <c r="B176" s="10"/>
    </row>
    <row r="177" spans="1:2" ht="15" customHeight="1">
      <c r="A177" s="5"/>
      <c r="B177" s="10"/>
    </row>
    <row r="178" spans="1:2" ht="15" customHeight="1">
      <c r="A178" s="5"/>
      <c r="B178" s="10"/>
    </row>
    <row r="179" spans="1:2" ht="15" customHeight="1">
      <c r="A179" s="5"/>
      <c r="B179" s="10"/>
    </row>
    <row r="180" spans="1:2" ht="15" customHeight="1">
      <c r="A180" s="5"/>
      <c r="B180" s="10"/>
    </row>
    <row r="181" spans="1:2" ht="15" customHeight="1">
      <c r="A181" s="5"/>
      <c r="B181" s="10"/>
    </row>
  </sheetData>
  <printOptions gridLinesSet="0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81"/>
  <sheetViews>
    <sheetView showGridLines="0" topLeftCell="A166" workbookViewId="0">
      <selection activeCell="H190" sqref="H190"/>
    </sheetView>
  </sheetViews>
  <sheetFormatPr baseColWidth="10" defaultColWidth="15.6640625" defaultRowHeight="15" customHeight="1"/>
  <cols>
    <col min="1" max="1" width="5.6640625" style="12" customWidth="1"/>
    <col min="2" max="2" width="22.6640625" style="11" customWidth="1"/>
    <col min="3" max="3" width="10.6640625" style="6" customWidth="1"/>
    <col min="4" max="4" width="10.6640625" style="43" customWidth="1"/>
    <col min="5" max="42" width="10.6640625" style="11" customWidth="1"/>
    <col min="43" max="16384" width="15.6640625" style="11"/>
  </cols>
  <sheetData>
    <row r="1" spans="1:7" s="2" customFormat="1" ht="15" customHeight="1">
      <c r="A1" s="1" t="s">
        <v>184</v>
      </c>
      <c r="C1" s="6"/>
      <c r="D1" s="38"/>
    </row>
    <row r="2" spans="1:7" s="2" customFormat="1" ht="15" customHeight="1">
      <c r="A2" s="5"/>
      <c r="C2" s="6"/>
      <c r="D2" s="38"/>
    </row>
    <row r="3" spans="1:7" s="7" customFormat="1" ht="15" customHeight="1">
      <c r="A3" s="3"/>
      <c r="B3" s="3"/>
      <c r="C3" s="15" t="s">
        <v>165</v>
      </c>
      <c r="D3" s="39" t="s">
        <v>165</v>
      </c>
      <c r="E3" s="7" t="s">
        <v>185</v>
      </c>
      <c r="F3" s="7" t="s">
        <v>185</v>
      </c>
      <c r="G3" s="3" t="s">
        <v>188</v>
      </c>
    </row>
    <row r="4" spans="1:7" s="7" customFormat="1" ht="15" customHeight="1">
      <c r="A4" s="3"/>
      <c r="B4" s="3"/>
      <c r="C4" s="17" t="s">
        <v>166</v>
      </c>
      <c r="D4" s="40" t="s">
        <v>170</v>
      </c>
      <c r="E4" s="7" t="s">
        <v>186</v>
      </c>
      <c r="F4" s="7" t="s">
        <v>187</v>
      </c>
      <c r="G4" s="3" t="s">
        <v>189</v>
      </c>
    </row>
    <row r="5" spans="1:7" s="8" customFormat="1" ht="15" customHeight="1">
      <c r="C5" s="19">
        <v>2013</v>
      </c>
      <c r="D5" s="41">
        <v>2013</v>
      </c>
      <c r="E5" s="8">
        <v>2013</v>
      </c>
      <c r="F5" s="8">
        <v>2013</v>
      </c>
      <c r="G5" s="53">
        <v>2013</v>
      </c>
    </row>
    <row r="6" spans="1:7" s="2" customFormat="1" ht="15" customHeight="1">
      <c r="A6" s="9"/>
      <c r="B6" s="4" t="s">
        <v>0</v>
      </c>
      <c r="C6" s="4">
        <v>297622</v>
      </c>
      <c r="D6" s="42">
        <v>13227</v>
      </c>
      <c r="E6" s="46">
        <f>D6/C6</f>
        <v>4.4442279132591002E-2</v>
      </c>
      <c r="F6" s="45">
        <f>E6/$E$6*100</f>
        <v>100</v>
      </c>
      <c r="G6" s="2">
        <v>100</v>
      </c>
    </row>
    <row r="7" spans="1:7" s="2" customFormat="1" ht="15" customHeight="1">
      <c r="A7" s="9"/>
      <c r="B7" s="4"/>
      <c r="C7" s="6"/>
      <c r="D7" s="38"/>
      <c r="F7" s="45"/>
    </row>
    <row r="8" spans="1:7" s="2" customFormat="1" ht="15" customHeight="1">
      <c r="A8" s="5">
        <v>2033</v>
      </c>
      <c r="B8" s="10" t="s">
        <v>148</v>
      </c>
      <c r="C8" s="6">
        <v>142</v>
      </c>
      <c r="D8" s="38">
        <v>1</v>
      </c>
      <c r="E8" s="47">
        <f t="shared" ref="E8:E39" si="0">D8/C8</f>
        <v>7.0422535211267607E-3</v>
      </c>
      <c r="F8" s="51">
        <f t="shared" ref="F8:F39" si="1">E8/$E$6*100</f>
        <v>15.845842424319867</v>
      </c>
      <c r="G8" s="52">
        <v>167.05958691732732</v>
      </c>
    </row>
    <row r="9" spans="1:7" ht="15" customHeight="1">
      <c r="A9" s="5">
        <v>2216</v>
      </c>
      <c r="B9" s="10" t="s">
        <v>18</v>
      </c>
      <c r="C9" s="6">
        <v>148</v>
      </c>
      <c r="D9" s="38">
        <v>2</v>
      </c>
      <c r="E9" s="47">
        <f t="shared" si="0"/>
        <v>1.3513513513513514E-2</v>
      </c>
      <c r="F9" s="51">
        <f t="shared" si="1"/>
        <v>30.406886814235424</v>
      </c>
      <c r="G9" s="52">
        <v>122.88662407026824</v>
      </c>
    </row>
    <row r="10" spans="1:7" ht="15" customHeight="1">
      <c r="A10" s="5">
        <v>2172</v>
      </c>
      <c r="B10" s="10" t="s">
        <v>2</v>
      </c>
      <c r="C10" s="6">
        <v>71</v>
      </c>
      <c r="D10" s="38">
        <v>1</v>
      </c>
      <c r="E10" s="47">
        <f t="shared" si="0"/>
        <v>1.4084507042253521E-2</v>
      </c>
      <c r="F10" s="51">
        <f t="shared" si="1"/>
        <v>31.691684848639735</v>
      </c>
      <c r="G10" s="52">
        <v>133.64766953386186</v>
      </c>
    </row>
    <row r="11" spans="1:7" ht="15" customHeight="1">
      <c r="A11" s="5">
        <v>2038</v>
      </c>
      <c r="B11" s="10" t="s">
        <v>106</v>
      </c>
      <c r="C11" s="6">
        <v>64</v>
      </c>
      <c r="D11" s="38">
        <v>1</v>
      </c>
      <c r="E11" s="47">
        <f t="shared" si="0"/>
        <v>1.5625E-2</v>
      </c>
      <c r="F11" s="51">
        <f t="shared" si="1"/>
        <v>35.157962878959701</v>
      </c>
      <c r="G11" s="52">
        <v>197.68717785217066</v>
      </c>
    </row>
    <row r="12" spans="1:7" ht="15" customHeight="1">
      <c r="A12" s="5">
        <v>2281</v>
      </c>
      <c r="B12" s="10" t="s">
        <v>74</v>
      </c>
      <c r="C12" s="6">
        <v>1360</v>
      </c>
      <c r="D12" s="38">
        <v>31</v>
      </c>
      <c r="E12" s="47">
        <f t="shared" si="0"/>
        <v>2.2794117647058822E-2</v>
      </c>
      <c r="F12" s="51">
        <f t="shared" si="1"/>
        <v>51.289263494011806</v>
      </c>
      <c r="G12" s="52">
        <v>81.982035521047266</v>
      </c>
    </row>
    <row r="13" spans="1:7" ht="15" customHeight="1">
      <c r="A13" s="5">
        <v>2230</v>
      </c>
      <c r="B13" s="10" t="s">
        <v>24</v>
      </c>
      <c r="C13" s="6">
        <v>87</v>
      </c>
      <c r="D13" s="38">
        <v>2</v>
      </c>
      <c r="E13" s="47">
        <f t="shared" si="0"/>
        <v>2.2988505747126436E-2</v>
      </c>
      <c r="F13" s="51">
        <f t="shared" si="1"/>
        <v>51.726658028814278</v>
      </c>
      <c r="G13" s="52">
        <v>81.801590835380964</v>
      </c>
    </row>
    <row r="14" spans="1:7" ht="15" customHeight="1">
      <c r="A14" s="5">
        <v>2278</v>
      </c>
      <c r="B14" s="10" t="s">
        <v>83</v>
      </c>
      <c r="C14" s="6">
        <v>398</v>
      </c>
      <c r="D14" s="38">
        <v>10</v>
      </c>
      <c r="E14" s="47">
        <f t="shared" si="0"/>
        <v>2.5125628140703519E-2</v>
      </c>
      <c r="F14" s="51">
        <f t="shared" si="1"/>
        <v>56.535417694809574</v>
      </c>
      <c r="G14" s="52">
        <v>105.30070780065373</v>
      </c>
    </row>
    <row r="15" spans="1:7" ht="15" customHeight="1">
      <c r="A15" s="5">
        <v>2259</v>
      </c>
      <c r="B15" s="10" t="s">
        <v>70</v>
      </c>
      <c r="C15" s="6">
        <v>636</v>
      </c>
      <c r="D15" s="38">
        <v>16</v>
      </c>
      <c r="E15" s="47">
        <f t="shared" si="0"/>
        <v>2.5157232704402517E-2</v>
      </c>
      <c r="F15" s="51">
        <f t="shared" si="1"/>
        <v>56.606531427759023</v>
      </c>
      <c r="G15" s="52">
        <v>103.19519347000103</v>
      </c>
    </row>
    <row r="16" spans="1:7" ht="15" customHeight="1">
      <c r="A16" s="5">
        <v>2303</v>
      </c>
      <c r="B16" s="10" t="s">
        <v>37</v>
      </c>
      <c r="C16" s="6">
        <v>955</v>
      </c>
      <c r="D16" s="38">
        <v>26</v>
      </c>
      <c r="E16" s="47">
        <f t="shared" si="0"/>
        <v>2.7225130890052355E-2</v>
      </c>
      <c r="F16" s="51">
        <f t="shared" si="1"/>
        <v>61.259529037265914</v>
      </c>
      <c r="G16" s="52">
        <v>93.565030774011674</v>
      </c>
    </row>
    <row r="17" spans="1:7" ht="15" customHeight="1">
      <c r="A17" s="5">
        <v>2271</v>
      </c>
      <c r="B17" s="10" t="s">
        <v>79</v>
      </c>
      <c r="C17" s="6">
        <v>584</v>
      </c>
      <c r="D17" s="38">
        <v>16</v>
      </c>
      <c r="E17" s="47">
        <f t="shared" si="0"/>
        <v>2.7397260273972601E-2</v>
      </c>
      <c r="F17" s="51">
        <f t="shared" si="1"/>
        <v>61.646839020641679</v>
      </c>
      <c r="G17" s="52">
        <v>83.949349498866994</v>
      </c>
    </row>
    <row r="18" spans="1:7" ht="15" customHeight="1">
      <c r="A18" s="5">
        <v>2270</v>
      </c>
      <c r="B18" s="10" t="s">
        <v>78</v>
      </c>
      <c r="C18" s="6">
        <v>180</v>
      </c>
      <c r="D18" s="38">
        <v>5</v>
      </c>
      <c r="E18" s="47">
        <f t="shared" si="0"/>
        <v>2.7777777777777776E-2</v>
      </c>
      <c r="F18" s="51">
        <f t="shared" si="1"/>
        <v>62.503045118150581</v>
      </c>
      <c r="G18" s="52">
        <v>83.467919537583171</v>
      </c>
    </row>
    <row r="19" spans="1:7" ht="15" customHeight="1">
      <c r="A19" s="5">
        <v>2260</v>
      </c>
      <c r="B19" s="10" t="s">
        <v>71</v>
      </c>
      <c r="C19" s="6">
        <v>287</v>
      </c>
      <c r="D19" s="38">
        <v>8</v>
      </c>
      <c r="E19" s="47">
        <f t="shared" si="0"/>
        <v>2.7874564459930314E-2</v>
      </c>
      <c r="F19" s="51">
        <f t="shared" si="1"/>
        <v>62.720825763161571</v>
      </c>
      <c r="G19" s="52">
        <v>57.859661810391415</v>
      </c>
    </row>
    <row r="20" spans="1:7" ht="15" customHeight="1">
      <c r="A20" s="5">
        <v>2299</v>
      </c>
      <c r="B20" s="10" t="s">
        <v>33</v>
      </c>
      <c r="C20" s="6">
        <v>1944</v>
      </c>
      <c r="D20" s="38">
        <v>55</v>
      </c>
      <c r="E20" s="47">
        <f t="shared" si="0"/>
        <v>2.8292181069958847E-2</v>
      </c>
      <c r="F20" s="51">
        <f t="shared" si="1"/>
        <v>63.660508916634861</v>
      </c>
      <c r="G20" s="52">
        <v>76.064819461637683</v>
      </c>
    </row>
    <row r="21" spans="1:7" ht="15" customHeight="1">
      <c r="A21" s="5">
        <v>2004</v>
      </c>
      <c r="B21" s="10" t="s">
        <v>142</v>
      </c>
      <c r="C21" s="6">
        <v>406</v>
      </c>
      <c r="D21" s="38">
        <v>12</v>
      </c>
      <c r="E21" s="47">
        <f t="shared" si="0"/>
        <v>2.9556650246305417E-2</v>
      </c>
      <c r="F21" s="51">
        <f t="shared" si="1"/>
        <v>66.505703179904074</v>
      </c>
      <c r="G21" s="52">
        <v>103.22581700655218</v>
      </c>
    </row>
    <row r="22" spans="1:7" ht="15" customHeight="1">
      <c r="A22" s="5">
        <v>2068</v>
      </c>
      <c r="B22" s="10" t="s">
        <v>89</v>
      </c>
      <c r="C22" s="6">
        <v>738</v>
      </c>
      <c r="D22" s="38">
        <v>22</v>
      </c>
      <c r="E22" s="47">
        <f t="shared" si="0"/>
        <v>2.9810298102981029E-2</v>
      </c>
      <c r="F22" s="51">
        <f t="shared" si="1"/>
        <v>67.076438663381126</v>
      </c>
      <c r="G22" s="52">
        <v>142.50620408855664</v>
      </c>
    </row>
    <row r="23" spans="1:7" ht="15" customHeight="1">
      <c r="A23" s="5">
        <v>2066</v>
      </c>
      <c r="B23" s="10" t="s">
        <v>119</v>
      </c>
      <c r="C23" s="6">
        <v>262</v>
      </c>
      <c r="D23" s="38">
        <v>8</v>
      </c>
      <c r="E23" s="47">
        <f t="shared" si="0"/>
        <v>3.0534351145038167E-2</v>
      </c>
      <c r="F23" s="51">
        <f t="shared" si="1"/>
        <v>68.705637381783845</v>
      </c>
      <c r="G23" s="52">
        <v>120.72499410819584</v>
      </c>
    </row>
    <row r="24" spans="1:7" ht="15" customHeight="1">
      <c r="A24" s="5">
        <v>2302</v>
      </c>
      <c r="B24" s="10" t="s">
        <v>36</v>
      </c>
      <c r="C24" s="6">
        <v>1908</v>
      </c>
      <c r="D24" s="38">
        <v>59</v>
      </c>
      <c r="E24" s="47">
        <f t="shared" si="0"/>
        <v>3.0922431865828093E-2</v>
      </c>
      <c r="F24" s="51">
        <f t="shared" si="1"/>
        <v>69.578861546620473</v>
      </c>
      <c r="G24" s="52">
        <v>87.860967934298074</v>
      </c>
    </row>
    <row r="25" spans="1:7" ht="15" customHeight="1">
      <c r="A25" s="5">
        <v>2310</v>
      </c>
      <c r="B25" s="10" t="s">
        <v>43</v>
      </c>
      <c r="C25" s="6">
        <v>417</v>
      </c>
      <c r="D25" s="38">
        <v>13</v>
      </c>
      <c r="E25" s="47">
        <f t="shared" si="0"/>
        <v>3.117505995203837E-2</v>
      </c>
      <c r="F25" s="51">
        <f t="shared" si="1"/>
        <v>70.147302434758927</v>
      </c>
      <c r="G25" s="52">
        <v>75.851195338962356</v>
      </c>
    </row>
    <row r="26" spans="1:7" ht="15" customHeight="1">
      <c r="A26" s="5">
        <v>2138</v>
      </c>
      <c r="B26" s="10" t="s">
        <v>54</v>
      </c>
      <c r="C26" s="6">
        <v>670</v>
      </c>
      <c r="D26" s="38">
        <v>21</v>
      </c>
      <c r="E26" s="47">
        <f t="shared" si="0"/>
        <v>3.134328358208955E-2</v>
      </c>
      <c r="F26" s="51">
        <f t="shared" si="1"/>
        <v>70.525824043763947</v>
      </c>
      <c r="G26" s="52">
        <v>99.13864441541692</v>
      </c>
    </row>
    <row r="27" spans="1:7" ht="15" customHeight="1">
      <c r="A27" s="5">
        <v>2163</v>
      </c>
      <c r="B27" s="10" t="s">
        <v>171</v>
      </c>
      <c r="C27" s="6">
        <v>2354</v>
      </c>
      <c r="D27" s="38">
        <v>75</v>
      </c>
      <c r="E27" s="47">
        <f t="shared" si="0"/>
        <v>3.1860662701784198E-2</v>
      </c>
      <c r="F27" s="51">
        <f t="shared" si="1"/>
        <v>71.689983780376636</v>
      </c>
      <c r="G27" s="52">
        <v>87.338430317016773</v>
      </c>
    </row>
    <row r="28" spans="1:7" ht="15" customHeight="1">
      <c r="A28" s="5">
        <v>2222</v>
      </c>
      <c r="B28" s="10" t="s">
        <v>158</v>
      </c>
      <c r="C28" s="6">
        <v>1254</v>
      </c>
      <c r="D28" s="38">
        <v>40</v>
      </c>
      <c r="E28" s="47">
        <f t="shared" si="0"/>
        <v>3.1897926634768738E-2</v>
      </c>
      <c r="F28" s="51">
        <f t="shared" si="1"/>
        <v>71.773831714622688</v>
      </c>
      <c r="G28" s="52">
        <v>118.54924860034477</v>
      </c>
    </row>
    <row r="29" spans="1:7" ht="15" customHeight="1">
      <c r="A29" s="5">
        <v>2225</v>
      </c>
      <c r="B29" s="10" t="s">
        <v>21</v>
      </c>
      <c r="C29" s="6">
        <v>153</v>
      </c>
      <c r="D29" s="38">
        <v>5</v>
      </c>
      <c r="E29" s="47">
        <f t="shared" si="0"/>
        <v>3.2679738562091505E-2</v>
      </c>
      <c r="F29" s="51">
        <f t="shared" si="1"/>
        <v>73.532994256647754</v>
      </c>
      <c r="G29" s="52">
        <v>108.53413686001528</v>
      </c>
    </row>
    <row r="30" spans="1:7" ht="15" customHeight="1">
      <c r="A30" s="5">
        <v>2130</v>
      </c>
      <c r="B30" s="10" t="s">
        <v>49</v>
      </c>
      <c r="C30" s="6">
        <v>305</v>
      </c>
      <c r="D30" s="38">
        <v>10</v>
      </c>
      <c r="E30" s="47">
        <f t="shared" si="0"/>
        <v>3.2786885245901641E-2</v>
      </c>
      <c r="F30" s="51">
        <f t="shared" si="1"/>
        <v>73.774086041095771</v>
      </c>
      <c r="G30" s="52">
        <v>41.481899614881712</v>
      </c>
    </row>
    <row r="31" spans="1:7" ht="15" customHeight="1">
      <c r="A31" s="5">
        <v>2147</v>
      </c>
      <c r="B31" s="10" t="s">
        <v>57</v>
      </c>
      <c r="C31" s="6">
        <v>605</v>
      </c>
      <c r="D31" s="38">
        <v>20</v>
      </c>
      <c r="E31" s="47">
        <f t="shared" si="0"/>
        <v>3.3057851239669422E-2</v>
      </c>
      <c r="F31" s="51">
        <f t="shared" si="1"/>
        <v>74.383789231518065</v>
      </c>
      <c r="G31" s="52">
        <v>129.39524368505718</v>
      </c>
    </row>
    <row r="32" spans="1:7" ht="15" customHeight="1">
      <c r="A32" s="5">
        <v>2143</v>
      </c>
      <c r="B32" s="10" t="s">
        <v>56</v>
      </c>
      <c r="C32" s="6">
        <v>571</v>
      </c>
      <c r="D32" s="38">
        <v>19</v>
      </c>
      <c r="E32" s="47">
        <f t="shared" si="0"/>
        <v>3.3274956217162872E-2</v>
      </c>
      <c r="F32" s="51">
        <f t="shared" si="1"/>
        <v>74.872299230849393</v>
      </c>
      <c r="G32" s="52">
        <v>116.32730605661882</v>
      </c>
    </row>
    <row r="33" spans="1:10" ht="15" customHeight="1">
      <c r="A33" s="5">
        <v>2264</v>
      </c>
      <c r="B33" s="10" t="s">
        <v>75</v>
      </c>
      <c r="C33" s="6">
        <v>420</v>
      </c>
      <c r="D33" s="38">
        <v>14</v>
      </c>
      <c r="E33" s="47">
        <f t="shared" si="0"/>
        <v>3.3333333333333333E-2</v>
      </c>
      <c r="F33" s="51">
        <f t="shared" si="1"/>
        <v>75.0036541417807</v>
      </c>
      <c r="G33" s="52">
        <v>118.61230671130241</v>
      </c>
    </row>
    <row r="34" spans="1:10" ht="15" customHeight="1">
      <c r="A34" s="5">
        <v>2208</v>
      </c>
      <c r="B34" s="10" t="s">
        <v>16</v>
      </c>
      <c r="C34" s="6">
        <v>1568</v>
      </c>
      <c r="D34" s="38">
        <v>53</v>
      </c>
      <c r="E34" s="47">
        <f t="shared" si="0"/>
        <v>3.3801020408163268E-2</v>
      </c>
      <c r="F34" s="51">
        <f t="shared" si="1"/>
        <v>76.056001329994473</v>
      </c>
      <c r="G34" s="52">
        <v>103.38232515228314</v>
      </c>
    </row>
    <row r="35" spans="1:10" ht="15" customHeight="1">
      <c r="A35" s="5">
        <v>2280</v>
      </c>
      <c r="B35" s="10" t="s">
        <v>65</v>
      </c>
      <c r="C35" s="6">
        <v>2033</v>
      </c>
      <c r="D35" s="38">
        <v>69</v>
      </c>
      <c r="E35" s="47">
        <f t="shared" si="0"/>
        <v>3.3939990162321694E-2</v>
      </c>
      <c r="F35" s="51">
        <f t="shared" si="1"/>
        <v>76.368698511306476</v>
      </c>
      <c r="G35" s="52">
        <v>94.516447059670384</v>
      </c>
    </row>
    <row r="36" spans="1:10" ht="15" customHeight="1">
      <c r="A36" s="5">
        <v>2294</v>
      </c>
      <c r="B36" s="10" t="s">
        <v>30</v>
      </c>
      <c r="C36" s="6">
        <v>1466</v>
      </c>
      <c r="D36" s="38">
        <v>50</v>
      </c>
      <c r="E36" s="47">
        <f t="shared" si="0"/>
        <v>3.4106412005457026E-2</v>
      </c>
      <c r="F36" s="51">
        <f t="shared" si="1"/>
        <v>76.743165902231283</v>
      </c>
      <c r="G36" s="52">
        <v>98.169348892483129</v>
      </c>
    </row>
    <row r="37" spans="1:10" ht="15" customHeight="1">
      <c r="A37" s="5">
        <v>2307</v>
      </c>
      <c r="B37" s="10" t="s">
        <v>40</v>
      </c>
      <c r="C37" s="6">
        <v>1227</v>
      </c>
      <c r="D37" s="38">
        <v>42</v>
      </c>
      <c r="E37" s="47">
        <f t="shared" si="0"/>
        <v>3.4229828850855744E-2</v>
      </c>
      <c r="F37" s="51">
        <f t="shared" si="1"/>
        <v>77.020867333857936</v>
      </c>
      <c r="G37" s="52">
        <v>85.068321031740922</v>
      </c>
      <c r="J37" s="6"/>
    </row>
    <row r="38" spans="1:10" ht="15" customHeight="1">
      <c r="A38" s="5">
        <v>2258</v>
      </c>
      <c r="B38" s="10" t="s">
        <v>69</v>
      </c>
      <c r="C38" s="6">
        <v>466</v>
      </c>
      <c r="D38" s="38">
        <v>16</v>
      </c>
      <c r="E38" s="47">
        <f t="shared" si="0"/>
        <v>3.4334763948497854E-2</v>
      </c>
      <c r="F38" s="51">
        <f t="shared" si="1"/>
        <v>77.256982806984425</v>
      </c>
      <c r="G38" s="52">
        <v>66.17854022519019</v>
      </c>
    </row>
    <row r="39" spans="1:10" ht="15" customHeight="1">
      <c r="A39" s="5">
        <v>2072</v>
      </c>
      <c r="B39" s="10" t="s">
        <v>151</v>
      </c>
      <c r="C39" s="6">
        <v>320</v>
      </c>
      <c r="D39" s="38">
        <v>11</v>
      </c>
      <c r="E39" s="47">
        <f t="shared" si="0"/>
        <v>3.4375000000000003E-2</v>
      </c>
      <c r="F39" s="51">
        <f t="shared" si="1"/>
        <v>77.347518333711363</v>
      </c>
      <c r="G39" s="52">
        <v>86.488140310324667</v>
      </c>
    </row>
    <row r="40" spans="1:10" s="2" customFormat="1" ht="15" customHeight="1">
      <c r="A40" s="5">
        <v>2277</v>
      </c>
      <c r="B40" s="10" t="s">
        <v>82</v>
      </c>
      <c r="C40" s="6">
        <v>513</v>
      </c>
      <c r="D40" s="38">
        <v>18</v>
      </c>
      <c r="E40" s="47">
        <f t="shared" ref="E40:E71" si="2">D40/C40</f>
        <v>3.5087719298245612E-2</v>
      </c>
      <c r="F40" s="51">
        <f t="shared" ref="F40:F71" si="3">E40/$E$6*100</f>
        <v>78.951214886084955</v>
      </c>
      <c r="G40" s="52">
        <v>92.48522940452429</v>
      </c>
      <c r="H40" s="11"/>
      <c r="I40" s="11"/>
    </row>
    <row r="41" spans="1:10" ht="15" customHeight="1">
      <c r="A41" s="5">
        <v>2301</v>
      </c>
      <c r="B41" s="10" t="s">
        <v>35</v>
      </c>
      <c r="C41" s="6">
        <v>1083</v>
      </c>
      <c r="D41" s="38">
        <v>38</v>
      </c>
      <c r="E41" s="47">
        <f t="shared" si="2"/>
        <v>3.5087719298245612E-2</v>
      </c>
      <c r="F41" s="51">
        <f t="shared" si="3"/>
        <v>78.951214886084955</v>
      </c>
      <c r="G41" s="52">
        <v>99.299930518541871</v>
      </c>
    </row>
    <row r="42" spans="1:10" ht="15" customHeight="1">
      <c r="A42" s="5">
        <v>2304</v>
      </c>
      <c r="B42" s="10" t="s">
        <v>38</v>
      </c>
      <c r="C42" s="6">
        <v>1281</v>
      </c>
      <c r="D42" s="38">
        <v>45</v>
      </c>
      <c r="E42" s="47">
        <f t="shared" si="2"/>
        <v>3.5128805620608897E-2</v>
      </c>
      <c r="F42" s="51">
        <f t="shared" si="3"/>
        <v>79.043663615459764</v>
      </c>
      <c r="G42" s="52">
        <v>80.247722469265227</v>
      </c>
    </row>
    <row r="43" spans="1:10" ht="15" customHeight="1">
      <c r="A43" s="5">
        <v>2300</v>
      </c>
      <c r="B43" s="10" t="s">
        <v>34</v>
      </c>
      <c r="C43" s="6">
        <v>1043</v>
      </c>
      <c r="D43" s="38">
        <v>37</v>
      </c>
      <c r="E43" s="47">
        <f t="shared" si="2"/>
        <v>3.5474592521572389E-2</v>
      </c>
      <c r="F43" s="51">
        <f t="shared" si="3"/>
        <v>79.821722049258469</v>
      </c>
      <c r="G43" s="52">
        <v>76.572981641684521</v>
      </c>
      <c r="I43" s="11">
        <f>SUM(I22:I37)</f>
        <v>0</v>
      </c>
    </row>
    <row r="44" spans="1:10" s="2" customFormat="1" ht="15" customHeight="1">
      <c r="A44" s="5">
        <v>2137</v>
      </c>
      <c r="B44" s="10" t="s">
        <v>53</v>
      </c>
      <c r="C44" s="6">
        <v>583</v>
      </c>
      <c r="D44" s="38">
        <v>21</v>
      </c>
      <c r="E44" s="47">
        <f t="shared" si="2"/>
        <v>3.6020583190394515E-2</v>
      </c>
      <c r="F44" s="51">
        <f t="shared" si="3"/>
        <v>81.050260907927694</v>
      </c>
      <c r="G44" s="52">
        <v>127.4963617022576</v>
      </c>
    </row>
    <row r="45" spans="1:10" ht="15" customHeight="1">
      <c r="A45" s="5">
        <v>2274</v>
      </c>
      <c r="B45" s="10" t="s">
        <v>81</v>
      </c>
      <c r="C45" s="6">
        <v>941</v>
      </c>
      <c r="D45" s="38">
        <v>34</v>
      </c>
      <c r="E45" s="47">
        <f t="shared" si="2"/>
        <v>3.6131774707757705E-2</v>
      </c>
      <c r="F45" s="51">
        <f t="shared" si="3"/>
        <v>81.300454011281957</v>
      </c>
      <c r="G45" s="52">
        <v>86.553790940589067</v>
      </c>
    </row>
    <row r="46" spans="1:10" ht="15" customHeight="1">
      <c r="A46" s="5">
        <v>2276</v>
      </c>
      <c r="B46" s="10" t="s">
        <v>140</v>
      </c>
      <c r="C46" s="6">
        <v>1079</v>
      </c>
      <c r="D46" s="38">
        <v>39</v>
      </c>
      <c r="E46" s="47">
        <f t="shared" si="2"/>
        <v>3.614457831325301E-2</v>
      </c>
      <c r="F46" s="51">
        <f t="shared" si="3"/>
        <v>81.329263527232087</v>
      </c>
      <c r="G46" s="52">
        <v>93.805222484069859</v>
      </c>
    </row>
    <row r="47" spans="1:10" ht="15" customHeight="1">
      <c r="A47" s="5">
        <v>2298</v>
      </c>
      <c r="B47" s="10" t="s">
        <v>32</v>
      </c>
      <c r="C47" s="6">
        <v>1159</v>
      </c>
      <c r="D47" s="38">
        <v>42</v>
      </c>
      <c r="E47" s="47">
        <f t="shared" si="2"/>
        <v>3.6238136324417601E-2</v>
      </c>
      <c r="F47" s="51">
        <f t="shared" si="3"/>
        <v>81.53977930857954</v>
      </c>
      <c r="G47" s="52">
        <v>105.75155329451754</v>
      </c>
    </row>
    <row r="48" spans="1:10" ht="15" customHeight="1">
      <c r="A48" s="5">
        <v>2189</v>
      </c>
      <c r="B48" s="10" t="s">
        <v>156</v>
      </c>
      <c r="C48" s="6">
        <v>1100</v>
      </c>
      <c r="D48" s="38">
        <v>40</v>
      </c>
      <c r="E48" s="47">
        <f t="shared" si="2"/>
        <v>3.6363636363636362E-2</v>
      </c>
      <c r="F48" s="51">
        <f t="shared" si="3"/>
        <v>81.822168154669868</v>
      </c>
      <c r="G48" s="52">
        <v>104.2350574129627</v>
      </c>
    </row>
    <row r="49" spans="1:7" ht="15" customHeight="1">
      <c r="A49" s="5">
        <v>2183</v>
      </c>
      <c r="B49" s="10" t="s">
        <v>7</v>
      </c>
      <c r="C49" s="6">
        <v>2180</v>
      </c>
      <c r="D49" s="38">
        <v>80</v>
      </c>
      <c r="E49" s="47">
        <f t="shared" si="2"/>
        <v>3.669724770642202E-2</v>
      </c>
      <c r="F49" s="51">
        <f t="shared" si="3"/>
        <v>82.572830247831973</v>
      </c>
      <c r="G49" s="52">
        <v>108.09317247696673</v>
      </c>
    </row>
    <row r="50" spans="1:7" ht="15" customHeight="1">
      <c r="A50" s="5">
        <v>2140</v>
      </c>
      <c r="B50" s="10" t="s">
        <v>55</v>
      </c>
      <c r="C50" s="6">
        <v>1742</v>
      </c>
      <c r="D50" s="38">
        <v>64</v>
      </c>
      <c r="E50" s="47">
        <f t="shared" si="2"/>
        <v>3.6739380022962113E-2</v>
      </c>
      <c r="F50" s="51">
        <f t="shared" si="3"/>
        <v>82.667632578770935</v>
      </c>
      <c r="G50" s="52">
        <v>140.26484031302121</v>
      </c>
    </row>
    <row r="51" spans="1:7" ht="15" customHeight="1">
      <c r="A51" s="5">
        <v>2293</v>
      </c>
      <c r="B51" s="10" t="s">
        <v>29</v>
      </c>
      <c r="C51" s="6">
        <v>7664</v>
      </c>
      <c r="D51" s="38">
        <v>283</v>
      </c>
      <c r="E51" s="47">
        <f t="shared" si="2"/>
        <v>3.6925887265135703E-2</v>
      </c>
      <c r="F51" s="51">
        <f t="shared" si="3"/>
        <v>83.087294319378685</v>
      </c>
      <c r="G51" s="52">
        <v>84.295628551786763</v>
      </c>
    </row>
    <row r="52" spans="1:7" ht="15" customHeight="1">
      <c r="A52" s="5">
        <v>2295</v>
      </c>
      <c r="B52" s="10" t="s">
        <v>27</v>
      </c>
      <c r="C52" s="6">
        <v>3309</v>
      </c>
      <c r="D52" s="38">
        <v>123</v>
      </c>
      <c r="E52" s="47">
        <f t="shared" si="2"/>
        <v>3.7171350861287401E-2</v>
      </c>
      <c r="F52" s="51">
        <f t="shared" si="3"/>
        <v>83.639614319483485</v>
      </c>
      <c r="G52" s="52">
        <v>83.161242541620297</v>
      </c>
    </row>
    <row r="53" spans="1:7" ht="15" customHeight="1">
      <c r="A53" s="5">
        <v>2063</v>
      </c>
      <c r="B53" s="10" t="s">
        <v>87</v>
      </c>
      <c r="C53" s="6">
        <v>670</v>
      </c>
      <c r="D53" s="38">
        <v>25</v>
      </c>
      <c r="E53" s="47">
        <f t="shared" si="2"/>
        <v>3.7313432835820892E-2</v>
      </c>
      <c r="F53" s="51">
        <f t="shared" si="3"/>
        <v>83.95931433781422</v>
      </c>
      <c r="G53" s="52">
        <v>107.40019811670167</v>
      </c>
    </row>
    <row r="54" spans="1:7" s="2" customFormat="1" ht="15" customHeight="1">
      <c r="A54" s="5">
        <v>2243</v>
      </c>
      <c r="B54" s="10" t="s">
        <v>64</v>
      </c>
      <c r="C54" s="6">
        <v>531</v>
      </c>
      <c r="D54" s="38">
        <v>20</v>
      </c>
      <c r="E54" s="47">
        <f t="shared" si="2"/>
        <v>3.7664783427495289E-2</v>
      </c>
      <c r="F54" s="51">
        <f t="shared" si="3"/>
        <v>84.749891685627915</v>
      </c>
      <c r="G54" s="52">
        <v>84.882630038220171</v>
      </c>
    </row>
    <row r="55" spans="1:7" ht="15" customHeight="1">
      <c r="A55" s="5">
        <v>2009</v>
      </c>
      <c r="B55" s="10" t="s">
        <v>96</v>
      </c>
      <c r="C55" s="6">
        <v>371</v>
      </c>
      <c r="D55" s="38">
        <v>14</v>
      </c>
      <c r="E55" s="47">
        <f t="shared" si="2"/>
        <v>3.7735849056603772E-2</v>
      </c>
      <c r="F55" s="51">
        <f t="shared" si="3"/>
        <v>84.909797141638535</v>
      </c>
      <c r="G55" s="52">
        <v>104.43850905397696</v>
      </c>
    </row>
    <row r="56" spans="1:7" ht="15" customHeight="1">
      <c r="A56" s="5">
        <v>2145</v>
      </c>
      <c r="B56" s="10" t="s">
        <v>154</v>
      </c>
      <c r="C56" s="6">
        <v>1110</v>
      </c>
      <c r="D56" s="38">
        <v>42</v>
      </c>
      <c r="E56" s="47">
        <f t="shared" si="2"/>
        <v>3.783783783783784E-2</v>
      </c>
      <c r="F56" s="51">
        <f t="shared" si="3"/>
        <v>85.139283079859183</v>
      </c>
      <c r="G56" s="52">
        <v>123.2428171835154</v>
      </c>
    </row>
    <row r="57" spans="1:7" ht="15" customHeight="1">
      <c r="A57" s="5">
        <v>2179</v>
      </c>
      <c r="B57" s="10" t="s">
        <v>6</v>
      </c>
      <c r="C57" s="6">
        <v>132</v>
      </c>
      <c r="D57" s="38">
        <v>5</v>
      </c>
      <c r="E57" s="47">
        <f t="shared" si="2"/>
        <v>3.787878787878788E-2</v>
      </c>
      <c r="F57" s="51">
        <f t="shared" si="3"/>
        <v>85.231425161114444</v>
      </c>
      <c r="G57" s="52">
        <v>89.857808114623026</v>
      </c>
    </row>
    <row r="58" spans="1:7" ht="15" customHeight="1">
      <c r="A58" s="5">
        <v>2206</v>
      </c>
      <c r="B58" s="10" t="s">
        <v>15</v>
      </c>
      <c r="C58" s="6">
        <v>7919</v>
      </c>
      <c r="D58" s="38">
        <v>302</v>
      </c>
      <c r="E58" s="47">
        <f t="shared" si="2"/>
        <v>3.8136128299027655E-2</v>
      </c>
      <c r="F58" s="51">
        <f t="shared" si="3"/>
        <v>85.810469317405378</v>
      </c>
      <c r="G58" s="52">
        <v>90.767846782484227</v>
      </c>
    </row>
    <row r="59" spans="1:7" ht="15" customHeight="1">
      <c r="A59" s="5">
        <v>2308</v>
      </c>
      <c r="B59" s="10" t="s">
        <v>41</v>
      </c>
      <c r="C59" s="6">
        <v>2387</v>
      </c>
      <c r="D59" s="38">
        <v>92</v>
      </c>
      <c r="E59" s="47">
        <f t="shared" si="2"/>
        <v>3.8542103058232094E-2</v>
      </c>
      <c r="F59" s="51">
        <f t="shared" si="3"/>
        <v>86.723957030295253</v>
      </c>
      <c r="G59" s="52">
        <v>106.00736809835713</v>
      </c>
    </row>
    <row r="60" spans="1:7" ht="15" customHeight="1">
      <c r="A60" s="5">
        <v>2328</v>
      </c>
      <c r="B60" s="10" t="s">
        <v>162</v>
      </c>
      <c r="C60" s="6">
        <v>829</v>
      </c>
      <c r="D60" s="38">
        <v>32</v>
      </c>
      <c r="E60" s="47">
        <f t="shared" si="2"/>
        <v>3.8600723763570564E-2</v>
      </c>
      <c r="F60" s="51">
        <f t="shared" si="3"/>
        <v>86.855860043557868</v>
      </c>
      <c r="G60" s="52">
        <v>132.58633399976708</v>
      </c>
    </row>
    <row r="61" spans="1:7" s="2" customFormat="1" ht="15" customHeight="1">
      <c r="A61" s="5">
        <v>2220</v>
      </c>
      <c r="B61" s="10" t="s">
        <v>125</v>
      </c>
      <c r="C61" s="6">
        <v>3051</v>
      </c>
      <c r="D61" s="38">
        <v>118</v>
      </c>
      <c r="E61" s="47">
        <f t="shared" si="2"/>
        <v>3.8675843985578502E-2</v>
      </c>
      <c r="F61" s="51">
        <f t="shared" si="3"/>
        <v>87.024888778073986</v>
      </c>
      <c r="G61" s="52">
        <v>106.26252759015402</v>
      </c>
    </row>
    <row r="62" spans="1:7" ht="15" customHeight="1">
      <c r="A62" s="5">
        <v>2200</v>
      </c>
      <c r="B62" s="10" t="s">
        <v>14</v>
      </c>
      <c r="C62" s="6">
        <v>1886</v>
      </c>
      <c r="D62" s="38">
        <v>73</v>
      </c>
      <c r="E62" s="47">
        <f t="shared" si="2"/>
        <v>3.8706256627783667E-2</v>
      </c>
      <c r="F62" s="51">
        <f t="shared" si="3"/>
        <v>87.093320556998805</v>
      </c>
      <c r="G62" s="52">
        <v>105.65677374071475</v>
      </c>
    </row>
    <row r="63" spans="1:7" ht="15" customHeight="1">
      <c r="A63" s="5">
        <v>2306</v>
      </c>
      <c r="B63" s="10" t="s">
        <v>39</v>
      </c>
      <c r="C63" s="6">
        <v>3147</v>
      </c>
      <c r="D63" s="38">
        <v>122</v>
      </c>
      <c r="E63" s="47">
        <f t="shared" si="2"/>
        <v>3.8767079758500161E-2</v>
      </c>
      <c r="F63" s="51">
        <f t="shared" si="3"/>
        <v>87.230179268801209</v>
      </c>
      <c r="G63" s="52">
        <v>89.452348669047041</v>
      </c>
    </row>
    <row r="64" spans="1:7" ht="15" customHeight="1">
      <c r="A64" s="5">
        <v>2124</v>
      </c>
      <c r="B64" s="10" t="s">
        <v>45</v>
      </c>
      <c r="C64" s="6">
        <v>2500</v>
      </c>
      <c r="D64" s="38">
        <v>98</v>
      </c>
      <c r="E64" s="47">
        <f t="shared" si="2"/>
        <v>3.9199999999999999E-2</v>
      </c>
      <c r="F64" s="51">
        <f t="shared" si="3"/>
        <v>88.204297270734116</v>
      </c>
      <c r="G64" s="52">
        <v>100.58323609118445</v>
      </c>
    </row>
    <row r="65" spans="1:7" ht="15" customHeight="1">
      <c r="A65" s="5">
        <v>2262</v>
      </c>
      <c r="B65" s="10" t="s">
        <v>73</v>
      </c>
      <c r="C65" s="6">
        <v>4030</v>
      </c>
      <c r="D65" s="38">
        <v>158</v>
      </c>
      <c r="E65" s="47">
        <f t="shared" si="2"/>
        <v>3.9205955334987594E-2</v>
      </c>
      <c r="F65" s="51">
        <f t="shared" si="3"/>
        <v>88.217697427305353</v>
      </c>
      <c r="G65" s="52">
        <v>99.285073938658414</v>
      </c>
    </row>
    <row r="66" spans="1:7" ht="15" customHeight="1">
      <c r="A66" s="5">
        <v>2283</v>
      </c>
      <c r="B66" s="10" t="s">
        <v>85</v>
      </c>
      <c r="C66" s="6">
        <v>459</v>
      </c>
      <c r="D66" s="38">
        <v>18</v>
      </c>
      <c r="E66" s="47">
        <f t="shared" si="2"/>
        <v>3.9215686274509803E-2</v>
      </c>
      <c r="F66" s="51">
        <f t="shared" si="3"/>
        <v>88.239593107977299</v>
      </c>
      <c r="G66" s="52">
        <v>124.03901355430315</v>
      </c>
    </row>
    <row r="67" spans="1:7" ht="15" customHeight="1">
      <c r="A67" s="5">
        <v>2052</v>
      </c>
      <c r="B67" s="10" t="s">
        <v>139</v>
      </c>
      <c r="C67" s="6">
        <v>1067</v>
      </c>
      <c r="D67" s="38">
        <v>42</v>
      </c>
      <c r="E67" s="47">
        <f t="shared" si="2"/>
        <v>3.9362699156513588E-2</v>
      </c>
      <c r="F67" s="51">
        <f t="shared" si="3"/>
        <v>88.570388208663246</v>
      </c>
      <c r="G67" s="52">
        <v>107.45882207521929</v>
      </c>
    </row>
    <row r="68" spans="1:7" ht="15" customHeight="1">
      <c r="A68" s="5">
        <v>2261</v>
      </c>
      <c r="B68" s="10" t="s">
        <v>72</v>
      </c>
      <c r="C68" s="6">
        <v>176</v>
      </c>
      <c r="D68" s="38">
        <v>7</v>
      </c>
      <c r="E68" s="47">
        <f t="shared" si="2"/>
        <v>3.9772727272727272E-2</v>
      </c>
      <c r="F68" s="51">
        <f t="shared" si="3"/>
        <v>89.492996419170154</v>
      </c>
      <c r="G68" s="52">
        <v>94.350698520354186</v>
      </c>
    </row>
    <row r="69" spans="1:7" ht="15" customHeight="1">
      <c r="A69" s="5">
        <v>2292</v>
      </c>
      <c r="B69" s="10" t="s">
        <v>28</v>
      </c>
      <c r="C69" s="6">
        <v>651</v>
      </c>
      <c r="D69" s="38">
        <v>26</v>
      </c>
      <c r="E69" s="47">
        <f t="shared" si="2"/>
        <v>3.9938556067588324E-2</v>
      </c>
      <c r="F69" s="51">
        <f t="shared" si="3"/>
        <v>89.86612938646536</v>
      </c>
      <c r="G69" s="52">
        <v>92.314749718985993</v>
      </c>
    </row>
    <row r="70" spans="1:7" ht="15" customHeight="1">
      <c r="A70" s="5">
        <v>2044</v>
      </c>
      <c r="B70" s="10" t="s">
        <v>110</v>
      </c>
      <c r="C70" s="6">
        <v>325</v>
      </c>
      <c r="D70" s="38">
        <v>13</v>
      </c>
      <c r="E70" s="47">
        <f t="shared" si="2"/>
        <v>0.04</v>
      </c>
      <c r="F70" s="51">
        <f t="shared" si="3"/>
        <v>90.004384970136854</v>
      </c>
      <c r="G70" s="52">
        <v>80.291407619958548</v>
      </c>
    </row>
    <row r="71" spans="1:7" ht="15" customHeight="1">
      <c r="A71" s="5">
        <v>2275</v>
      </c>
      <c r="B71" s="10" t="s">
        <v>131</v>
      </c>
      <c r="C71" s="6">
        <v>6490</v>
      </c>
      <c r="D71" s="38">
        <v>260</v>
      </c>
      <c r="E71" s="47">
        <f t="shared" si="2"/>
        <v>4.0061633281972264E-2</v>
      </c>
      <c r="F71" s="51">
        <f t="shared" si="3"/>
        <v>90.143066611076961</v>
      </c>
      <c r="G71" s="52">
        <v>95.036054683940279</v>
      </c>
    </row>
    <row r="72" spans="1:7" ht="15" customHeight="1">
      <c r="A72" s="5">
        <v>2266</v>
      </c>
      <c r="B72" s="10" t="s">
        <v>77</v>
      </c>
      <c r="C72" s="6">
        <v>595</v>
      </c>
      <c r="D72" s="38">
        <v>24</v>
      </c>
      <c r="E72" s="47">
        <f t="shared" ref="E72:E103" si="4">D72/C72</f>
        <v>4.0336134453781515E-2</v>
      </c>
      <c r="F72" s="51">
        <f t="shared" ref="F72:F103" si="5">E72/$E$6*100</f>
        <v>90.760724339633796</v>
      </c>
      <c r="G72" s="52">
        <v>77.08138699445982</v>
      </c>
    </row>
    <row r="73" spans="1:7" ht="15" customHeight="1">
      <c r="A73" s="5">
        <v>2265</v>
      </c>
      <c r="B73" s="10" t="s">
        <v>76</v>
      </c>
      <c r="C73" s="6">
        <v>4774</v>
      </c>
      <c r="D73" s="38">
        <v>194</v>
      </c>
      <c r="E73" s="47">
        <f t="shared" si="4"/>
        <v>4.0636782572266446E-2</v>
      </c>
      <c r="F73" s="51">
        <f t="shared" si="5"/>
        <v>91.437215564550428</v>
      </c>
      <c r="G73" s="52">
        <v>95.075358263214042</v>
      </c>
    </row>
    <row r="74" spans="1:7" ht="15" customHeight="1">
      <c r="A74" s="5">
        <v>2114</v>
      </c>
      <c r="B74" s="10" t="s">
        <v>122</v>
      </c>
      <c r="C74" s="6">
        <v>1297</v>
      </c>
      <c r="D74" s="38">
        <v>53</v>
      </c>
      <c r="E74" s="47">
        <f t="shared" si="4"/>
        <v>4.0863531225905934E-2</v>
      </c>
      <c r="F74" s="51">
        <f t="shared" si="5"/>
        <v>91.947424892391155</v>
      </c>
      <c r="G74" s="52">
        <v>117.05763499650507</v>
      </c>
    </row>
    <row r="75" spans="1:7" ht="15" customHeight="1">
      <c r="A75" s="5">
        <v>2122</v>
      </c>
      <c r="B75" s="10" t="s">
        <v>126</v>
      </c>
      <c r="C75" s="6">
        <v>1711</v>
      </c>
      <c r="D75" s="38">
        <v>70</v>
      </c>
      <c r="E75" s="47">
        <f t="shared" si="4"/>
        <v>4.0911747516072475E-2</v>
      </c>
      <c r="F75" s="51">
        <f t="shared" si="5"/>
        <v>92.055916830940674</v>
      </c>
      <c r="G75" s="52">
        <v>113.22819070434088</v>
      </c>
    </row>
    <row r="76" spans="1:7" ht="15" customHeight="1">
      <c r="A76" s="5">
        <v>2041</v>
      </c>
      <c r="B76" s="10" t="s">
        <v>149</v>
      </c>
      <c r="C76" s="6">
        <v>1557</v>
      </c>
      <c r="D76" s="38">
        <v>64</v>
      </c>
      <c r="E76" s="47">
        <f t="shared" si="4"/>
        <v>4.1104688503532431E-2</v>
      </c>
      <c r="F76" s="51">
        <f t="shared" si="5"/>
        <v>92.490055203737271</v>
      </c>
      <c r="G76" s="52">
        <v>109.19137633453229</v>
      </c>
    </row>
    <row r="77" spans="1:7" ht="15" customHeight="1">
      <c r="A77" s="5">
        <v>2177</v>
      </c>
      <c r="B77" s="10" t="s">
        <v>5</v>
      </c>
      <c r="C77" s="6">
        <v>705</v>
      </c>
      <c r="D77" s="38">
        <v>29</v>
      </c>
      <c r="E77" s="47">
        <f t="shared" si="4"/>
        <v>4.1134751773049642E-2</v>
      </c>
      <c r="F77" s="51">
        <f t="shared" si="5"/>
        <v>92.557700855814488</v>
      </c>
      <c r="G77" s="52">
        <v>108.79804965481166</v>
      </c>
    </row>
    <row r="78" spans="1:7" ht="15" customHeight="1">
      <c r="A78" s="5">
        <v>2174</v>
      </c>
      <c r="B78" s="10" t="s">
        <v>117</v>
      </c>
      <c r="C78" s="6">
        <v>1846</v>
      </c>
      <c r="D78" s="38">
        <v>76</v>
      </c>
      <c r="E78" s="47">
        <f t="shared" si="4"/>
        <v>4.1170097508125676E-2</v>
      </c>
      <c r="F78" s="51">
        <f t="shared" si="5"/>
        <v>92.637232634485372</v>
      </c>
      <c r="G78" s="52">
        <v>112.65813169040277</v>
      </c>
    </row>
    <row r="79" spans="1:7" ht="15" customHeight="1">
      <c r="A79" s="5">
        <v>2309</v>
      </c>
      <c r="B79" s="10" t="s">
        <v>42</v>
      </c>
      <c r="C79" s="6">
        <v>5380</v>
      </c>
      <c r="D79" s="38">
        <v>222</v>
      </c>
      <c r="E79" s="47">
        <f t="shared" si="4"/>
        <v>4.1263940520446095E-2</v>
      </c>
      <c r="F79" s="51">
        <f t="shared" si="5"/>
        <v>92.848389699676488</v>
      </c>
      <c r="G79" s="52">
        <v>89.657381776820898</v>
      </c>
    </row>
    <row r="80" spans="1:7" ht="15" customHeight="1">
      <c r="A80" s="5">
        <v>2323</v>
      </c>
      <c r="B80" s="10" t="s">
        <v>114</v>
      </c>
      <c r="C80" s="6">
        <v>1429</v>
      </c>
      <c r="D80" s="38">
        <v>59</v>
      </c>
      <c r="E80" s="47">
        <f t="shared" si="4"/>
        <v>4.1287613715885234E-2</v>
      </c>
      <c r="F80" s="51">
        <f t="shared" si="5"/>
        <v>92.90165698457092</v>
      </c>
      <c r="G80" s="52">
        <v>130.03915128134392</v>
      </c>
    </row>
    <row r="81" spans="1:7" ht="15" customHeight="1">
      <c r="A81" s="5">
        <v>2296</v>
      </c>
      <c r="B81" s="10" t="s">
        <v>31</v>
      </c>
      <c r="C81" s="6">
        <v>1377</v>
      </c>
      <c r="D81" s="38">
        <v>57</v>
      </c>
      <c r="E81" s="47">
        <f t="shared" si="4"/>
        <v>4.1394335511982572E-2</v>
      </c>
      <c r="F81" s="51">
        <f t="shared" si="5"/>
        <v>93.141792725087157</v>
      </c>
      <c r="G81" s="52">
        <v>94.177769550489444</v>
      </c>
    </row>
    <row r="82" spans="1:7" ht="15" customHeight="1">
      <c r="A82" s="5">
        <v>2087</v>
      </c>
      <c r="B82" s="10" t="s">
        <v>152</v>
      </c>
      <c r="C82" s="6">
        <v>1011</v>
      </c>
      <c r="D82" s="38">
        <v>42</v>
      </c>
      <c r="E82" s="47">
        <f t="shared" si="4"/>
        <v>4.1543026706231452E-2</v>
      </c>
      <c r="F82" s="51">
        <f t="shared" si="5"/>
        <v>93.476364212308297</v>
      </c>
      <c r="G82" s="52">
        <v>99.332429623049151</v>
      </c>
    </row>
    <row r="83" spans="1:7" ht="15" customHeight="1">
      <c r="A83" s="5">
        <v>2011</v>
      </c>
      <c r="B83" s="10" t="s">
        <v>144</v>
      </c>
      <c r="C83" s="6">
        <v>1510</v>
      </c>
      <c r="D83" s="38">
        <v>63</v>
      </c>
      <c r="E83" s="47">
        <f t="shared" si="4"/>
        <v>4.1721854304635764E-2</v>
      </c>
      <c r="F83" s="51">
        <f t="shared" si="5"/>
        <v>93.878745912559964</v>
      </c>
      <c r="G83" s="52">
        <v>113.63739759979083</v>
      </c>
    </row>
    <row r="84" spans="1:7" ht="15" customHeight="1">
      <c r="A84" s="5">
        <v>2235</v>
      </c>
      <c r="B84" s="10" t="s">
        <v>127</v>
      </c>
      <c r="C84" s="6">
        <v>1030</v>
      </c>
      <c r="D84" s="38">
        <v>43</v>
      </c>
      <c r="E84" s="47">
        <f t="shared" si="4"/>
        <v>4.1747572815533977E-2</v>
      </c>
      <c r="F84" s="51">
        <f t="shared" si="5"/>
        <v>93.936615381453507</v>
      </c>
      <c r="G84" s="52">
        <v>118.22844811353119</v>
      </c>
    </row>
    <row r="85" spans="1:7" ht="15" customHeight="1">
      <c r="A85" s="5">
        <v>2291</v>
      </c>
      <c r="B85" s="10" t="s">
        <v>26</v>
      </c>
      <c r="C85" s="6">
        <v>2001</v>
      </c>
      <c r="D85" s="38">
        <v>84</v>
      </c>
      <c r="E85" s="47">
        <f t="shared" si="4"/>
        <v>4.1979010494752625E-2</v>
      </c>
      <c r="F85" s="51">
        <f t="shared" si="5"/>
        <v>94.457375530878252</v>
      </c>
      <c r="G85" s="52">
        <v>89.705126181794597</v>
      </c>
    </row>
    <row r="86" spans="1:7" ht="15" customHeight="1">
      <c r="A86" s="5">
        <v>2121</v>
      </c>
      <c r="B86" s="10" t="s">
        <v>123</v>
      </c>
      <c r="C86" s="6">
        <v>1445</v>
      </c>
      <c r="D86" s="38">
        <v>61</v>
      </c>
      <c r="E86" s="47">
        <f t="shared" si="4"/>
        <v>4.221453287197232E-2</v>
      </c>
      <c r="F86" s="51">
        <f t="shared" si="5"/>
        <v>94.987326698587339</v>
      </c>
      <c r="G86" s="52">
        <v>82.631872264851964</v>
      </c>
    </row>
    <row r="87" spans="1:7" ht="15" customHeight="1">
      <c r="A87" s="5">
        <v>2257</v>
      </c>
      <c r="B87" s="10" t="s">
        <v>160</v>
      </c>
      <c r="C87" s="6">
        <v>848</v>
      </c>
      <c r="D87" s="38">
        <v>36</v>
      </c>
      <c r="E87" s="47">
        <f t="shared" si="4"/>
        <v>4.2452830188679243E-2</v>
      </c>
      <c r="F87" s="51">
        <f t="shared" si="5"/>
        <v>95.523521784343345</v>
      </c>
      <c r="G87" s="52">
        <v>104.43850905397696</v>
      </c>
    </row>
    <row r="88" spans="1:7" s="2" customFormat="1" ht="15" customHeight="1">
      <c r="A88" s="5">
        <v>2129</v>
      </c>
      <c r="B88" s="10" t="s">
        <v>48</v>
      </c>
      <c r="C88" s="6">
        <v>776</v>
      </c>
      <c r="D88" s="38">
        <v>33</v>
      </c>
      <c r="E88" s="47">
        <f t="shared" si="4"/>
        <v>4.252577319587629E-2</v>
      </c>
      <c r="F88" s="51">
        <f t="shared" si="5"/>
        <v>95.687651546859414</v>
      </c>
      <c r="G88" s="52">
        <v>110.0526557115177</v>
      </c>
    </row>
    <row r="89" spans="1:7" ht="15" customHeight="1">
      <c r="A89" s="5">
        <v>2096</v>
      </c>
      <c r="B89" s="10" t="s">
        <v>153</v>
      </c>
      <c r="C89" s="6">
        <v>4973</v>
      </c>
      <c r="D89" s="38">
        <v>212</v>
      </c>
      <c r="E89" s="47">
        <f t="shared" si="4"/>
        <v>4.2630203096722302E-2</v>
      </c>
      <c r="F89" s="51">
        <f t="shared" si="5"/>
        <v>95.922630271812849</v>
      </c>
      <c r="G89" s="52">
        <v>100.33429255959759</v>
      </c>
    </row>
    <row r="90" spans="1:7" ht="15" customHeight="1">
      <c r="A90" s="5">
        <v>2047</v>
      </c>
      <c r="B90" s="10" t="s">
        <v>150</v>
      </c>
      <c r="C90" s="6">
        <v>375</v>
      </c>
      <c r="D90" s="38">
        <v>16</v>
      </c>
      <c r="E90" s="47">
        <f t="shared" si="4"/>
        <v>4.2666666666666665E-2</v>
      </c>
      <c r="F90" s="51">
        <f t="shared" si="5"/>
        <v>96.004677301479305</v>
      </c>
      <c r="G90" s="52">
        <v>105.43316152115769</v>
      </c>
    </row>
    <row r="91" spans="1:7" s="2" customFormat="1" ht="15" customHeight="1">
      <c r="A91" s="5">
        <v>2279</v>
      </c>
      <c r="B91" s="10" t="s">
        <v>84</v>
      </c>
      <c r="C91" s="6">
        <v>607</v>
      </c>
      <c r="D91" s="38">
        <v>26</v>
      </c>
      <c r="E91" s="47">
        <f t="shared" si="4"/>
        <v>4.2833607907743002E-2</v>
      </c>
      <c r="F91" s="51">
        <f t="shared" si="5"/>
        <v>96.380313394709972</v>
      </c>
      <c r="G91" s="52">
        <v>121.15260323065485</v>
      </c>
    </row>
    <row r="92" spans="1:7" ht="15" customHeight="1">
      <c r="A92" s="5">
        <v>2086</v>
      </c>
      <c r="B92" s="10" t="s">
        <v>91</v>
      </c>
      <c r="C92" s="6">
        <v>487</v>
      </c>
      <c r="D92" s="38">
        <v>21</v>
      </c>
      <c r="E92" s="47">
        <f t="shared" si="4"/>
        <v>4.3121149897330596E-2</v>
      </c>
      <c r="F92" s="51">
        <f t="shared" si="5"/>
        <v>97.027314392858003</v>
      </c>
      <c r="G92" s="52">
        <v>118.53112101197914</v>
      </c>
    </row>
    <row r="93" spans="1:7" ht="15" customHeight="1">
      <c r="A93" s="5">
        <v>2035</v>
      </c>
      <c r="B93" s="10" t="s">
        <v>105</v>
      </c>
      <c r="C93" s="6">
        <v>394</v>
      </c>
      <c r="D93" s="38">
        <v>17</v>
      </c>
      <c r="E93" s="47">
        <f t="shared" si="4"/>
        <v>4.3147208121827409E-2</v>
      </c>
      <c r="F93" s="51">
        <f t="shared" si="5"/>
        <v>97.08594825458924</v>
      </c>
      <c r="G93" s="52">
        <v>128.44649119328855</v>
      </c>
    </row>
    <row r="94" spans="1:7" ht="15" customHeight="1">
      <c r="A94" s="5">
        <v>2217</v>
      </c>
      <c r="B94" s="10" t="s">
        <v>19</v>
      </c>
      <c r="C94" s="6">
        <v>694</v>
      </c>
      <c r="D94" s="38">
        <v>30</v>
      </c>
      <c r="E94" s="47">
        <f t="shared" si="4"/>
        <v>4.3227665706051875E-2</v>
      </c>
      <c r="F94" s="51">
        <f t="shared" si="5"/>
        <v>97.266986639196887</v>
      </c>
      <c r="G94" s="52">
        <v>146.98355010334305</v>
      </c>
    </row>
    <row r="95" spans="1:7" ht="15" customHeight="1">
      <c r="A95" s="5">
        <v>2111</v>
      </c>
      <c r="B95" s="10" t="s">
        <v>129</v>
      </c>
      <c r="C95" s="6">
        <v>1189</v>
      </c>
      <c r="D95" s="38">
        <v>52</v>
      </c>
      <c r="E95" s="47">
        <f t="shared" si="4"/>
        <v>4.3734230445752732E-2</v>
      </c>
      <c r="F95" s="51">
        <f t="shared" si="5"/>
        <v>98.406812835305217</v>
      </c>
      <c r="G95" s="52">
        <v>114.38921645272787</v>
      </c>
    </row>
    <row r="96" spans="1:7" ht="15" customHeight="1">
      <c r="A96" s="5">
        <v>2135</v>
      </c>
      <c r="B96" s="10" t="s">
        <v>52</v>
      </c>
      <c r="C96" s="6">
        <v>2077</v>
      </c>
      <c r="D96" s="38">
        <v>91</v>
      </c>
      <c r="E96" s="47">
        <f t="shared" si="4"/>
        <v>4.3813192103996146E-2</v>
      </c>
      <c r="F96" s="51">
        <f t="shared" si="5"/>
        <v>98.58448522246573</v>
      </c>
      <c r="G96" s="52">
        <v>112.31144432622118</v>
      </c>
    </row>
    <row r="97" spans="1:7" ht="15" customHeight="1">
      <c r="A97" s="5">
        <v>2061</v>
      </c>
      <c r="B97" s="10" t="s">
        <v>86</v>
      </c>
      <c r="C97" s="6">
        <v>273</v>
      </c>
      <c r="D97" s="38">
        <v>12</v>
      </c>
      <c r="E97" s="47">
        <f t="shared" si="4"/>
        <v>4.3956043956043959E-2</v>
      </c>
      <c r="F97" s="51">
        <f t="shared" si="5"/>
        <v>98.905917549600943</v>
      </c>
      <c r="G97" s="52">
        <v>107.17107077700095</v>
      </c>
    </row>
    <row r="98" spans="1:7" ht="15" customHeight="1">
      <c r="A98" s="12">
        <v>2338</v>
      </c>
      <c r="B98" s="12" t="s">
        <v>133</v>
      </c>
      <c r="C98" s="6">
        <v>1154</v>
      </c>
      <c r="D98" s="38">
        <v>51</v>
      </c>
      <c r="E98" s="47">
        <f t="shared" si="4"/>
        <v>4.419410745233969E-2</v>
      </c>
      <c r="F98" s="51">
        <f t="shared" si="5"/>
        <v>99.441586513799379</v>
      </c>
      <c r="G98" s="52">
        <v>130.8778196525636</v>
      </c>
    </row>
    <row r="99" spans="1:7" ht="15" customHeight="1">
      <c r="A99" s="5">
        <v>2221</v>
      </c>
      <c r="B99" s="10" t="s">
        <v>20</v>
      </c>
      <c r="C99" s="6">
        <v>968</v>
      </c>
      <c r="D99" s="38">
        <v>43</v>
      </c>
      <c r="E99" s="47">
        <f t="shared" si="4"/>
        <v>4.4421487603305783E-2</v>
      </c>
      <c r="F99" s="51">
        <f t="shared" si="5"/>
        <v>99.953216779852383</v>
      </c>
      <c r="G99" s="52">
        <v>93.942253938015</v>
      </c>
    </row>
    <row r="100" spans="1:7" ht="15" customHeight="1">
      <c r="A100" s="5">
        <v>2171</v>
      </c>
      <c r="B100" s="10" t="s">
        <v>1</v>
      </c>
      <c r="C100" s="6">
        <v>782</v>
      </c>
      <c r="D100" s="38">
        <v>35</v>
      </c>
      <c r="E100" s="47">
        <f t="shared" si="4"/>
        <v>4.4757033248081841E-2</v>
      </c>
      <c r="F100" s="51">
        <f t="shared" si="5"/>
        <v>100.70823126453932</v>
      </c>
      <c r="G100" s="52">
        <v>123.36488848063847</v>
      </c>
    </row>
    <row r="101" spans="1:7" ht="15" customHeight="1">
      <c r="A101" s="5">
        <v>2196</v>
      </c>
      <c r="B101" s="10" t="s">
        <v>130</v>
      </c>
      <c r="C101" s="6">
        <v>37485</v>
      </c>
      <c r="D101" s="38">
        <v>1681</v>
      </c>
      <c r="E101" s="47">
        <f t="shared" si="4"/>
        <v>4.4844604508470054E-2</v>
      </c>
      <c r="F101" s="51">
        <f t="shared" si="5"/>
        <v>100.90527620034683</v>
      </c>
      <c r="G101" s="52">
        <v>77.39781304944529</v>
      </c>
    </row>
    <row r="102" spans="1:7" ht="15" customHeight="1">
      <c r="A102" s="5">
        <v>2251</v>
      </c>
      <c r="B102" s="10" t="s">
        <v>67</v>
      </c>
      <c r="C102" s="6">
        <v>312</v>
      </c>
      <c r="D102" s="38">
        <v>14</v>
      </c>
      <c r="E102" s="47">
        <f t="shared" si="4"/>
        <v>4.4871794871794872E-2</v>
      </c>
      <c r="F102" s="51">
        <f t="shared" si="5"/>
        <v>100.96645749855095</v>
      </c>
      <c r="G102" s="52">
        <v>58.292372956409302</v>
      </c>
    </row>
    <row r="103" spans="1:7" ht="15" customHeight="1">
      <c r="A103" s="5">
        <v>2015</v>
      </c>
      <c r="B103" s="10" t="s">
        <v>99</v>
      </c>
      <c r="C103" s="6">
        <v>6094</v>
      </c>
      <c r="D103" s="38">
        <v>274</v>
      </c>
      <c r="E103" s="47">
        <f t="shared" si="4"/>
        <v>4.4962257958647847E-2</v>
      </c>
      <c r="F103" s="51">
        <f t="shared" si="5"/>
        <v>101.17000936091851</v>
      </c>
      <c r="G103" s="52">
        <v>94.723754402418507</v>
      </c>
    </row>
    <row r="104" spans="1:7" ht="15" customHeight="1">
      <c r="A104" s="5">
        <v>2149</v>
      </c>
      <c r="B104" s="10" t="s">
        <v>59</v>
      </c>
      <c r="C104" s="6">
        <v>1517</v>
      </c>
      <c r="D104" s="38">
        <v>69</v>
      </c>
      <c r="E104" s="47">
        <f t="shared" ref="E104:E135" si="6">D104/C104</f>
        <v>4.5484508899143045E-2</v>
      </c>
      <c r="F104" s="51">
        <f t="shared" ref="F104:F135" si="7">E104/$E$6*100</f>
        <v>102.34513122840214</v>
      </c>
      <c r="G104" s="52">
        <v>94.347736825953575</v>
      </c>
    </row>
    <row r="105" spans="1:7" ht="15" customHeight="1">
      <c r="A105" s="5">
        <v>2097</v>
      </c>
      <c r="B105" s="10" t="s">
        <v>121</v>
      </c>
      <c r="C105" s="6">
        <v>1404</v>
      </c>
      <c r="D105" s="38">
        <v>64</v>
      </c>
      <c r="E105" s="47">
        <f t="shared" si="6"/>
        <v>4.5584045584045586E-2</v>
      </c>
      <c r="F105" s="51">
        <f t="shared" si="7"/>
        <v>102.56909968106764</v>
      </c>
      <c r="G105" s="52">
        <v>103.63088525583875</v>
      </c>
    </row>
    <row r="106" spans="1:7" ht="15" customHeight="1">
      <c r="A106" s="5">
        <v>2184</v>
      </c>
      <c r="B106" s="10" t="s">
        <v>8</v>
      </c>
      <c r="C106" s="6">
        <v>1264</v>
      </c>
      <c r="D106" s="38">
        <v>58</v>
      </c>
      <c r="E106" s="47">
        <f t="shared" si="6"/>
        <v>4.588607594936709E-2</v>
      </c>
      <c r="F106" s="51">
        <f t="shared" si="7"/>
        <v>103.24870111289432</v>
      </c>
      <c r="G106" s="52">
        <v>135.12794435464829</v>
      </c>
    </row>
    <row r="107" spans="1:7" ht="15" customHeight="1">
      <c r="A107" s="5">
        <v>2005</v>
      </c>
      <c r="B107" s="10" t="s">
        <v>95</v>
      </c>
      <c r="C107" s="6">
        <v>718</v>
      </c>
      <c r="D107" s="38">
        <v>33</v>
      </c>
      <c r="E107" s="47">
        <f t="shared" si="6"/>
        <v>4.596100278551532E-2</v>
      </c>
      <c r="F107" s="51">
        <f t="shared" si="7"/>
        <v>103.41729470802632</v>
      </c>
      <c r="G107" s="52">
        <v>126.65195238439904</v>
      </c>
    </row>
    <row r="108" spans="1:7" ht="15" customHeight="1">
      <c r="A108" s="5">
        <v>2234</v>
      </c>
      <c r="B108" s="10" t="s">
        <v>118</v>
      </c>
      <c r="C108" s="6">
        <v>1805</v>
      </c>
      <c r="D108" s="38">
        <v>83</v>
      </c>
      <c r="E108" s="47">
        <f t="shared" si="6"/>
        <v>4.5983379501385042E-2</v>
      </c>
      <c r="F108" s="51">
        <f t="shared" si="7"/>
        <v>103.46764477176397</v>
      </c>
      <c r="G108" s="52">
        <v>132.30255448499844</v>
      </c>
    </row>
    <row r="109" spans="1:7" ht="15" customHeight="1">
      <c r="A109" s="5">
        <v>2336</v>
      </c>
      <c r="B109" s="10" t="s">
        <v>116</v>
      </c>
      <c r="C109" s="6">
        <v>1347</v>
      </c>
      <c r="D109" s="38">
        <v>62</v>
      </c>
      <c r="E109" s="47">
        <f t="shared" si="6"/>
        <v>4.6028210838901261E-2</v>
      </c>
      <c r="F109" s="51">
        <f t="shared" si="7"/>
        <v>103.56852019577735</v>
      </c>
      <c r="G109" s="52">
        <v>115.64773284893133</v>
      </c>
    </row>
    <row r="110" spans="1:7" ht="15" customHeight="1">
      <c r="A110" s="5">
        <v>2016</v>
      </c>
      <c r="B110" s="10" t="s">
        <v>100</v>
      </c>
      <c r="C110" s="6">
        <v>896</v>
      </c>
      <c r="D110" s="38">
        <v>42</v>
      </c>
      <c r="E110" s="47">
        <f t="shared" si="6"/>
        <v>4.6875E-2</v>
      </c>
      <c r="F110" s="51">
        <f t="shared" si="7"/>
        <v>105.47388863687912</v>
      </c>
      <c r="G110" s="52">
        <v>143.85272316921348</v>
      </c>
    </row>
    <row r="111" spans="1:7" ht="15" customHeight="1">
      <c r="A111" s="5">
        <v>2211</v>
      </c>
      <c r="B111" s="10" t="s">
        <v>157</v>
      </c>
      <c r="C111" s="6">
        <v>2387</v>
      </c>
      <c r="D111" s="38">
        <v>112</v>
      </c>
      <c r="E111" s="47">
        <f t="shared" si="6"/>
        <v>4.6920821114369501E-2</v>
      </c>
      <c r="F111" s="51">
        <f t="shared" si="7"/>
        <v>105.57699116731595</v>
      </c>
      <c r="G111" s="52">
        <v>119.25828911065177</v>
      </c>
    </row>
    <row r="112" spans="1:7" ht="15" customHeight="1">
      <c r="A112" s="5">
        <v>2226</v>
      </c>
      <c r="B112" s="10" t="s">
        <v>22</v>
      </c>
      <c r="C112" s="6">
        <v>1447</v>
      </c>
      <c r="D112" s="38">
        <v>68</v>
      </c>
      <c r="E112" s="47">
        <f t="shared" si="6"/>
        <v>4.6993780234968904E-2</v>
      </c>
      <c r="F112" s="51">
        <f t="shared" si="7"/>
        <v>105.74115718675374</v>
      </c>
      <c r="G112" s="52">
        <v>107.10901688742349</v>
      </c>
    </row>
    <row r="113" spans="1:7" ht="15" customHeight="1">
      <c r="A113" s="5">
        <v>2148</v>
      </c>
      <c r="B113" s="10" t="s">
        <v>58</v>
      </c>
      <c r="C113" s="6">
        <v>2251</v>
      </c>
      <c r="D113" s="38">
        <v>106</v>
      </c>
      <c r="E113" s="47">
        <f t="shared" si="6"/>
        <v>4.7090182141270545E-2</v>
      </c>
      <c r="F113" s="51">
        <f t="shared" si="7"/>
        <v>105.95807204391943</v>
      </c>
      <c r="G113" s="52">
        <v>102.5760212045026</v>
      </c>
    </row>
    <row r="114" spans="1:7" ht="15" customHeight="1">
      <c r="A114" s="5">
        <v>2175</v>
      </c>
      <c r="B114" s="10" t="s">
        <v>4</v>
      </c>
      <c r="C114" s="6">
        <v>2992</v>
      </c>
      <c r="D114" s="38">
        <v>141</v>
      </c>
      <c r="E114" s="47">
        <f t="shared" si="6"/>
        <v>4.7125668449197862E-2</v>
      </c>
      <c r="F114" s="51">
        <f t="shared" si="7"/>
        <v>106.03792012691591</v>
      </c>
      <c r="G114" s="52">
        <v>113.11512315605488</v>
      </c>
    </row>
    <row r="115" spans="1:7" ht="15" customHeight="1">
      <c r="A115" s="5">
        <v>2029</v>
      </c>
      <c r="B115" s="10" t="s">
        <v>147</v>
      </c>
      <c r="C115" s="6">
        <v>2204</v>
      </c>
      <c r="D115" s="38">
        <v>104</v>
      </c>
      <c r="E115" s="47">
        <f t="shared" si="6"/>
        <v>4.7186932849364795E-2</v>
      </c>
      <c r="F115" s="51">
        <f t="shared" si="7"/>
        <v>106.17577174335564</v>
      </c>
      <c r="G115" s="52">
        <v>109.42756668768068</v>
      </c>
    </row>
    <row r="116" spans="1:7" ht="15" customHeight="1">
      <c r="A116" s="5">
        <v>2131</v>
      </c>
      <c r="B116" s="10" t="s">
        <v>50</v>
      </c>
      <c r="C116" s="6">
        <v>784</v>
      </c>
      <c r="D116" s="38">
        <v>37</v>
      </c>
      <c r="E116" s="47">
        <f t="shared" si="6"/>
        <v>4.7193877551020405E-2</v>
      </c>
      <c r="F116" s="51">
        <f t="shared" si="7"/>
        <v>106.19139808338849</v>
      </c>
      <c r="G116" s="52">
        <v>125.06739823300595</v>
      </c>
    </row>
    <row r="117" spans="1:7" ht="15" customHeight="1">
      <c r="A117" s="5">
        <v>2333</v>
      </c>
      <c r="B117" s="10" t="s">
        <v>115</v>
      </c>
      <c r="C117" s="6">
        <v>993</v>
      </c>
      <c r="D117" s="38">
        <v>47</v>
      </c>
      <c r="E117" s="47">
        <f t="shared" si="6"/>
        <v>4.7331319234642497E-2</v>
      </c>
      <c r="F117" s="51">
        <f t="shared" si="7"/>
        <v>106.50065693848016</v>
      </c>
      <c r="G117" s="52">
        <v>132.98593635976837</v>
      </c>
    </row>
    <row r="118" spans="1:7" ht="15" customHeight="1">
      <c r="A118" s="5">
        <v>2155</v>
      </c>
      <c r="B118" s="10" t="s">
        <v>62</v>
      </c>
      <c r="C118" s="6">
        <v>1035</v>
      </c>
      <c r="D118" s="38">
        <v>49</v>
      </c>
      <c r="E118" s="47">
        <f t="shared" si="6"/>
        <v>4.7342995169082129E-2</v>
      </c>
      <c r="F118" s="51">
        <f t="shared" si="7"/>
        <v>106.52692907093493</v>
      </c>
      <c r="G118" s="52">
        <v>101.61311943705778</v>
      </c>
    </row>
    <row r="119" spans="1:7" ht="15" customHeight="1">
      <c r="A119" s="5">
        <v>2013</v>
      </c>
      <c r="B119" s="10" t="s">
        <v>98</v>
      </c>
      <c r="C119" s="6">
        <v>2936</v>
      </c>
      <c r="D119" s="38">
        <v>139</v>
      </c>
      <c r="E119" s="47">
        <f t="shared" si="6"/>
        <v>4.7343324250681197E-2</v>
      </c>
      <c r="F119" s="51">
        <f t="shared" si="7"/>
        <v>106.52766954060814</v>
      </c>
      <c r="G119" s="52">
        <v>123.89114688283176</v>
      </c>
    </row>
    <row r="120" spans="1:7" s="2" customFormat="1" ht="15" customHeight="1">
      <c r="A120" s="5">
        <v>2335</v>
      </c>
      <c r="B120" s="10" t="s">
        <v>163</v>
      </c>
      <c r="C120" s="6">
        <v>1013</v>
      </c>
      <c r="D120" s="38">
        <v>48</v>
      </c>
      <c r="E120" s="47">
        <f t="shared" si="6"/>
        <v>4.738400789733465E-2</v>
      </c>
      <c r="F120" s="51">
        <f t="shared" si="7"/>
        <v>106.61921220549281</v>
      </c>
      <c r="G120" s="52">
        <v>110.84532775916381</v>
      </c>
    </row>
    <row r="121" spans="1:7" ht="15" customHeight="1">
      <c r="A121" s="5">
        <v>2305</v>
      </c>
      <c r="B121" s="10" t="s">
        <v>161</v>
      </c>
      <c r="C121" s="6">
        <v>4006</v>
      </c>
      <c r="D121" s="38">
        <v>190</v>
      </c>
      <c r="E121" s="47">
        <f t="shared" si="6"/>
        <v>4.7428856714927609E-2</v>
      </c>
      <c r="F121" s="51">
        <f t="shared" si="7"/>
        <v>106.72012696159511</v>
      </c>
      <c r="G121" s="52">
        <v>95.339897057012905</v>
      </c>
    </row>
    <row r="122" spans="1:7" ht="15" customHeight="1">
      <c r="A122" s="5">
        <v>2089</v>
      </c>
      <c r="B122" s="10" t="s">
        <v>120</v>
      </c>
      <c r="C122" s="6">
        <v>399</v>
      </c>
      <c r="D122" s="38">
        <v>19</v>
      </c>
      <c r="E122" s="47">
        <f t="shared" si="6"/>
        <v>4.7619047619047616E-2</v>
      </c>
      <c r="F122" s="51">
        <f t="shared" si="7"/>
        <v>107.14807734540099</v>
      </c>
      <c r="G122" s="52">
        <v>110.98227528542914</v>
      </c>
    </row>
    <row r="123" spans="1:7" ht="15" customHeight="1">
      <c r="A123" s="5">
        <v>2325</v>
      </c>
      <c r="B123" s="10" t="s">
        <v>128</v>
      </c>
      <c r="C123" s="6">
        <v>6275</v>
      </c>
      <c r="D123" s="38">
        <v>299</v>
      </c>
      <c r="E123" s="47">
        <f t="shared" si="6"/>
        <v>4.7649402390438245E-2</v>
      </c>
      <c r="F123" s="51">
        <f t="shared" si="7"/>
        <v>107.21637890864906</v>
      </c>
      <c r="G123" s="52">
        <v>105.60118249569339</v>
      </c>
    </row>
    <row r="124" spans="1:7" ht="15" customHeight="1">
      <c r="A124" s="5">
        <v>2125</v>
      </c>
      <c r="B124" s="10" t="s">
        <v>46</v>
      </c>
      <c r="C124" s="6">
        <v>20824</v>
      </c>
      <c r="D124" s="38">
        <v>994</v>
      </c>
      <c r="E124" s="47">
        <f t="shared" si="6"/>
        <v>4.7733384556281212E-2</v>
      </c>
      <c r="F124" s="51">
        <f t="shared" si="7"/>
        <v>107.40534798827797</v>
      </c>
      <c r="G124" s="52">
        <v>90.565485819713217</v>
      </c>
    </row>
    <row r="125" spans="1:7" s="2" customFormat="1" ht="15" customHeight="1">
      <c r="A125" s="5">
        <v>2250</v>
      </c>
      <c r="B125" s="10" t="s">
        <v>66</v>
      </c>
      <c r="C125" s="6">
        <v>1357</v>
      </c>
      <c r="D125" s="38">
        <v>65</v>
      </c>
      <c r="E125" s="47">
        <f t="shared" si="6"/>
        <v>4.7899778924097275E-2</v>
      </c>
      <c r="F125" s="51">
        <f t="shared" si="7"/>
        <v>107.77975355672247</v>
      </c>
      <c r="G125" s="52">
        <v>92.652207158423394</v>
      </c>
    </row>
    <row r="126" spans="1:7" ht="15" customHeight="1">
      <c r="A126" s="5">
        <v>2272</v>
      </c>
      <c r="B126" s="10" t="s">
        <v>80</v>
      </c>
      <c r="C126" s="6">
        <v>1677</v>
      </c>
      <c r="D126" s="38">
        <v>82</v>
      </c>
      <c r="E126" s="47">
        <f t="shared" si="6"/>
        <v>4.8896839594514012E-2</v>
      </c>
      <c r="F126" s="51">
        <f t="shared" si="7"/>
        <v>110.02324936719172</v>
      </c>
      <c r="G126" s="52">
        <v>117.40991600522479</v>
      </c>
    </row>
    <row r="127" spans="1:7" ht="15" customHeight="1">
      <c r="A127" s="5">
        <v>2321</v>
      </c>
      <c r="B127" s="10" t="s">
        <v>113</v>
      </c>
      <c r="C127" s="6">
        <v>3172</v>
      </c>
      <c r="D127" s="38">
        <v>156</v>
      </c>
      <c r="E127" s="47">
        <f t="shared" si="6"/>
        <v>4.9180327868852458E-2</v>
      </c>
      <c r="F127" s="51">
        <f t="shared" si="7"/>
        <v>110.66112906164366</v>
      </c>
      <c r="G127" s="52">
        <v>128.13519472385337</v>
      </c>
    </row>
    <row r="128" spans="1:7" ht="15" customHeight="1">
      <c r="A128" s="5">
        <v>2160</v>
      </c>
      <c r="B128" s="10" t="s">
        <v>63</v>
      </c>
      <c r="C128" s="6">
        <v>2204</v>
      </c>
      <c r="D128" s="38">
        <v>109</v>
      </c>
      <c r="E128" s="47">
        <f t="shared" si="6"/>
        <v>4.9455535390199638E-2</v>
      </c>
      <c r="F128" s="51">
        <f t="shared" si="7"/>
        <v>111.28037615409387</v>
      </c>
      <c r="G128" s="52">
        <v>117.67948155265333</v>
      </c>
    </row>
    <row r="129" spans="1:7" ht="15" customHeight="1">
      <c r="A129" s="5">
        <v>2153</v>
      </c>
      <c r="B129" s="10" t="s">
        <v>61</v>
      </c>
      <c r="C129" s="6">
        <v>1031</v>
      </c>
      <c r="D129" s="38">
        <v>51</v>
      </c>
      <c r="E129" s="47">
        <f t="shared" si="6"/>
        <v>4.9466537342386034E-2</v>
      </c>
      <c r="F129" s="51">
        <f t="shared" si="7"/>
        <v>111.30513175259406</v>
      </c>
      <c r="G129" s="52">
        <v>105.84221355421748</v>
      </c>
    </row>
    <row r="130" spans="1:7" s="2" customFormat="1" ht="15" customHeight="1">
      <c r="A130" s="5">
        <v>2024</v>
      </c>
      <c r="B130" s="10" t="s">
        <v>102</v>
      </c>
      <c r="C130" s="6">
        <v>666</v>
      </c>
      <c r="D130" s="38">
        <v>33</v>
      </c>
      <c r="E130" s="47">
        <f t="shared" si="6"/>
        <v>4.954954954954955E-2</v>
      </c>
      <c r="F130" s="51">
        <f t="shared" si="7"/>
        <v>111.4919183188632</v>
      </c>
      <c r="G130" s="52">
        <v>94.984830199241159</v>
      </c>
    </row>
    <row r="131" spans="1:7" ht="15" customHeight="1">
      <c r="A131" s="5">
        <v>2233</v>
      </c>
      <c r="B131" s="10" t="s">
        <v>159</v>
      </c>
      <c r="C131" s="6">
        <v>2367</v>
      </c>
      <c r="D131" s="38">
        <v>118</v>
      </c>
      <c r="E131" s="47">
        <f t="shared" si="6"/>
        <v>4.9852133502323613E-2</v>
      </c>
      <c r="F131" s="51">
        <f t="shared" si="7"/>
        <v>112.17276538314478</v>
      </c>
      <c r="G131" s="52">
        <v>125.94518977654134</v>
      </c>
    </row>
    <row r="132" spans="1:7" ht="15" customHeight="1">
      <c r="A132" s="5">
        <v>2186</v>
      </c>
      <c r="B132" s="10" t="s">
        <v>155</v>
      </c>
      <c r="C132" s="6">
        <v>1421</v>
      </c>
      <c r="D132" s="38">
        <v>71</v>
      </c>
      <c r="E132" s="47">
        <f t="shared" si="6"/>
        <v>4.9964813511611542E-2</v>
      </c>
      <c r="F132" s="51">
        <f t="shared" si="7"/>
        <v>112.42630775650451</v>
      </c>
      <c r="G132" s="52">
        <v>146.35250605241629</v>
      </c>
    </row>
    <row r="133" spans="1:7" s="2" customFormat="1" ht="15" customHeight="1">
      <c r="A133" s="5">
        <v>2192</v>
      </c>
      <c r="B133" s="10" t="s">
        <v>10</v>
      </c>
      <c r="C133" s="6">
        <v>2168</v>
      </c>
      <c r="D133" s="38">
        <v>109</v>
      </c>
      <c r="E133" s="47">
        <f t="shared" si="6"/>
        <v>5.0276752767527674E-2</v>
      </c>
      <c r="F133" s="51">
        <f t="shared" si="7"/>
        <v>113.12820527842385</v>
      </c>
      <c r="G133" s="52">
        <v>110.51515662215445</v>
      </c>
    </row>
    <row r="134" spans="1:7" ht="15" customHeight="1">
      <c r="A134" s="5">
        <v>2067</v>
      </c>
      <c r="B134" s="10" t="s">
        <v>88</v>
      </c>
      <c r="C134" s="6">
        <v>373</v>
      </c>
      <c r="D134" s="38">
        <v>19</v>
      </c>
      <c r="E134" s="47">
        <f t="shared" si="6"/>
        <v>5.0938337801608578E-2</v>
      </c>
      <c r="F134" s="51">
        <f t="shared" si="7"/>
        <v>114.61684413087131</v>
      </c>
      <c r="G134" s="52">
        <v>114.47836572672618</v>
      </c>
    </row>
    <row r="135" spans="1:7" ht="15" customHeight="1">
      <c r="A135" s="5">
        <v>2099</v>
      </c>
      <c r="B135" s="10" t="s">
        <v>92</v>
      </c>
      <c r="C135" s="6">
        <v>2195</v>
      </c>
      <c r="D135" s="38">
        <v>112</v>
      </c>
      <c r="E135" s="47">
        <f t="shared" si="6"/>
        <v>5.1025056947608199E-2</v>
      </c>
      <c r="F135" s="51">
        <f t="shared" si="7"/>
        <v>114.8119717158921</v>
      </c>
      <c r="G135" s="52">
        <v>96.907245270585719</v>
      </c>
    </row>
    <row r="136" spans="1:7" ht="15" customHeight="1">
      <c r="A136" s="5">
        <v>2128</v>
      </c>
      <c r="B136" s="10" t="s">
        <v>47</v>
      </c>
      <c r="C136" s="6">
        <v>254</v>
      </c>
      <c r="D136" s="38">
        <v>13</v>
      </c>
      <c r="E136" s="47">
        <f t="shared" ref="E136:E167" si="8">D136/C136</f>
        <v>5.1181102362204724E-2</v>
      </c>
      <c r="F136" s="51">
        <f t="shared" ref="F136:F167" si="9">E136/$E$6*100</f>
        <v>115.16309100509636</v>
      </c>
      <c r="G136" s="52">
        <v>77.829597579594761</v>
      </c>
    </row>
    <row r="137" spans="1:7" ht="15" customHeight="1">
      <c r="A137" s="5">
        <v>2010</v>
      </c>
      <c r="B137" s="10" t="s">
        <v>97</v>
      </c>
      <c r="C137" s="6">
        <v>1338</v>
      </c>
      <c r="D137" s="38">
        <v>69</v>
      </c>
      <c r="E137" s="47">
        <f t="shared" si="8"/>
        <v>5.1569506726457402E-2</v>
      </c>
      <c r="F137" s="51">
        <f t="shared" si="9"/>
        <v>116.03704340320333</v>
      </c>
      <c r="G137" s="52">
        <v>98.104847603767809</v>
      </c>
    </row>
    <row r="138" spans="1:7" ht="15" customHeight="1">
      <c r="A138" s="12">
        <v>2337</v>
      </c>
      <c r="B138" s="11" t="s">
        <v>132</v>
      </c>
      <c r="C138" s="6">
        <v>1153</v>
      </c>
      <c r="D138" s="38">
        <v>60</v>
      </c>
      <c r="E138" s="47">
        <f t="shared" si="8"/>
        <v>5.2038161318300087E-2</v>
      </c>
      <c r="F138" s="51">
        <f t="shared" si="9"/>
        <v>117.09156761075911</v>
      </c>
      <c r="G138" s="52">
        <v>130.30551185398934</v>
      </c>
    </row>
    <row r="139" spans="1:7" ht="15" customHeight="1">
      <c r="A139" s="5">
        <v>2034</v>
      </c>
      <c r="B139" s="10" t="s">
        <v>104</v>
      </c>
      <c r="C139" s="6">
        <v>612</v>
      </c>
      <c r="D139" s="38">
        <v>32</v>
      </c>
      <c r="E139" s="47">
        <f t="shared" si="8"/>
        <v>5.2287581699346407E-2</v>
      </c>
      <c r="F139" s="51">
        <f t="shared" si="9"/>
        <v>117.6527908106364</v>
      </c>
      <c r="G139" s="52">
        <v>112.41035603358725</v>
      </c>
    </row>
    <row r="140" spans="1:7" ht="15" customHeight="1">
      <c r="A140" s="5">
        <v>2228</v>
      </c>
      <c r="B140" s="10" t="s">
        <v>23</v>
      </c>
      <c r="C140" s="6">
        <v>12057</v>
      </c>
      <c r="D140" s="38">
        <v>631</v>
      </c>
      <c r="E140" s="47">
        <f t="shared" si="8"/>
        <v>5.2334743302645766E-2</v>
      </c>
      <c r="F140" s="51">
        <f t="shared" si="9"/>
        <v>117.75890958811553</v>
      </c>
      <c r="G140" s="52">
        <v>103.09836396570036</v>
      </c>
    </row>
    <row r="141" spans="1:7" ht="15" customHeight="1">
      <c r="A141" s="5">
        <v>2045</v>
      </c>
      <c r="B141" s="10" t="s">
        <v>111</v>
      </c>
      <c r="C141" s="6">
        <v>382</v>
      </c>
      <c r="D141" s="38">
        <v>20</v>
      </c>
      <c r="E141" s="47">
        <f t="shared" si="8"/>
        <v>5.2356020942408377E-2</v>
      </c>
      <c r="F141" s="51">
        <f t="shared" si="9"/>
        <v>117.80678661012675</v>
      </c>
      <c r="G141" s="52">
        <v>109.71120865094288</v>
      </c>
    </row>
    <row r="142" spans="1:7" ht="15" customHeight="1">
      <c r="A142" s="5">
        <v>2025</v>
      </c>
      <c r="B142" s="10" t="s">
        <v>146</v>
      </c>
      <c r="C142" s="6">
        <v>1050</v>
      </c>
      <c r="D142" s="38">
        <v>55</v>
      </c>
      <c r="E142" s="47">
        <f t="shared" si="8"/>
        <v>5.2380952380952382E-2</v>
      </c>
      <c r="F142" s="51">
        <f t="shared" si="9"/>
        <v>117.86288507994112</v>
      </c>
      <c r="G142" s="52">
        <v>140.82858003183205</v>
      </c>
    </row>
    <row r="143" spans="1:7" ht="15" customHeight="1">
      <c r="A143" s="5">
        <v>2134</v>
      </c>
      <c r="B143" s="10" t="s">
        <v>51</v>
      </c>
      <c r="C143" s="6">
        <v>772</v>
      </c>
      <c r="D143" s="38">
        <v>41</v>
      </c>
      <c r="E143" s="47">
        <f t="shared" si="8"/>
        <v>5.3108808290155442E-2</v>
      </c>
      <c r="F143" s="51">
        <f t="shared" si="9"/>
        <v>119.50064066630863</v>
      </c>
      <c r="G143" s="52">
        <v>110.62287672556701</v>
      </c>
    </row>
    <row r="144" spans="1:7" ht="15" customHeight="1">
      <c r="A144" s="5">
        <v>2022</v>
      </c>
      <c r="B144" s="10" t="s">
        <v>101</v>
      </c>
      <c r="C144" s="6">
        <v>954</v>
      </c>
      <c r="D144" s="38">
        <v>51</v>
      </c>
      <c r="E144" s="47">
        <f t="shared" si="8"/>
        <v>5.3459119496855348E-2</v>
      </c>
      <c r="F144" s="51">
        <f t="shared" si="9"/>
        <v>120.28887928398792</v>
      </c>
      <c r="G144" s="52">
        <v>105.2673861099609</v>
      </c>
    </row>
    <row r="145" spans="1:7" ht="15" customHeight="1">
      <c r="A145" s="5">
        <v>2050</v>
      </c>
      <c r="B145" s="10" t="s">
        <v>135</v>
      </c>
      <c r="C145" s="6">
        <v>1358</v>
      </c>
      <c r="D145" s="38">
        <v>73</v>
      </c>
      <c r="E145" s="47">
        <f t="shared" si="8"/>
        <v>5.3755522827687779E-2</v>
      </c>
      <c r="F145" s="51">
        <f t="shared" si="9"/>
        <v>120.95581927135474</v>
      </c>
      <c r="G145" s="52">
        <v>111.21723407883535</v>
      </c>
    </row>
    <row r="146" spans="1:7" ht="15" customHeight="1">
      <c r="A146" s="5">
        <v>2254</v>
      </c>
      <c r="B146" s="10" t="s">
        <v>68</v>
      </c>
      <c r="C146" s="6">
        <v>3606</v>
      </c>
      <c r="D146" s="38">
        <v>194</v>
      </c>
      <c r="E146" s="47">
        <f t="shared" si="8"/>
        <v>5.379922351636162E-2</v>
      </c>
      <c r="F146" s="51">
        <f t="shared" si="9"/>
        <v>121.05415061152627</v>
      </c>
      <c r="G146" s="52">
        <v>120.82710482145984</v>
      </c>
    </row>
    <row r="147" spans="1:7" ht="15" customHeight="1">
      <c r="A147" s="5">
        <v>2113</v>
      </c>
      <c r="B147" s="10" t="s">
        <v>94</v>
      </c>
      <c r="C147" s="6">
        <v>2134</v>
      </c>
      <c r="D147" s="38">
        <v>115</v>
      </c>
      <c r="E147" s="47">
        <f t="shared" si="8"/>
        <v>5.3889409559512651E-2</v>
      </c>
      <c r="F147" s="51">
        <f t="shared" si="9"/>
        <v>121.25707909519375</v>
      </c>
      <c r="G147" s="52">
        <v>125.61565752930808</v>
      </c>
    </row>
    <row r="148" spans="1:7" ht="15" customHeight="1">
      <c r="A148" s="5">
        <v>2102</v>
      </c>
      <c r="B148" s="10" t="s">
        <v>93</v>
      </c>
      <c r="C148" s="6">
        <v>2717</v>
      </c>
      <c r="D148" s="38">
        <v>149</v>
      </c>
      <c r="E148" s="47">
        <f t="shared" si="8"/>
        <v>5.4839896945160102E-2</v>
      </c>
      <c r="F148" s="51">
        <f t="shared" si="9"/>
        <v>123.39577990937055</v>
      </c>
      <c r="G148" s="52">
        <v>123.39987252016246</v>
      </c>
    </row>
    <row r="149" spans="1:7" ht="15" customHeight="1">
      <c r="A149" s="5">
        <v>2152</v>
      </c>
      <c r="B149" s="10" t="s">
        <v>60</v>
      </c>
      <c r="C149" s="6">
        <v>1458</v>
      </c>
      <c r="D149" s="38">
        <v>80</v>
      </c>
      <c r="E149" s="47">
        <f t="shared" si="8"/>
        <v>5.4869684499314127E-2</v>
      </c>
      <c r="F149" s="51">
        <f t="shared" si="9"/>
        <v>123.46280517165549</v>
      </c>
      <c r="G149" s="52">
        <v>117.14795724573077</v>
      </c>
    </row>
    <row r="150" spans="1:7" ht="15" customHeight="1">
      <c r="A150" s="5">
        <v>2051</v>
      </c>
      <c r="B150" s="10" t="s">
        <v>137</v>
      </c>
      <c r="C150" s="6">
        <v>1016</v>
      </c>
      <c r="D150" s="38">
        <v>56</v>
      </c>
      <c r="E150" s="47">
        <f t="shared" si="8"/>
        <v>5.5118110236220472E-2</v>
      </c>
      <c r="F150" s="51">
        <f t="shared" si="9"/>
        <v>124.0217903131807</v>
      </c>
      <c r="G150" s="52">
        <v>68.490045870043375</v>
      </c>
    </row>
    <row r="151" spans="1:7" ht="15" customHeight="1">
      <c r="A151" s="5">
        <v>2123</v>
      </c>
      <c r="B151" s="10" t="s">
        <v>44</v>
      </c>
      <c r="C151" s="6">
        <v>521</v>
      </c>
      <c r="D151" s="38">
        <v>29</v>
      </c>
      <c r="E151" s="47">
        <f t="shared" si="8"/>
        <v>5.5662188099808059E-2</v>
      </c>
      <c r="F151" s="51">
        <f t="shared" si="9"/>
        <v>125.24602515038237</v>
      </c>
      <c r="G151" s="52">
        <v>129.00890685170447</v>
      </c>
    </row>
    <row r="152" spans="1:7" ht="15" customHeight="1">
      <c r="A152" s="5">
        <v>2115</v>
      </c>
      <c r="B152" s="10" t="s">
        <v>136</v>
      </c>
      <c r="C152" s="6">
        <v>871</v>
      </c>
      <c r="D152" s="38">
        <v>49</v>
      </c>
      <c r="E152" s="47">
        <f t="shared" si="8"/>
        <v>5.6257175660160738E-2</v>
      </c>
      <c r="F152" s="51">
        <f t="shared" si="9"/>
        <v>126.584812386243</v>
      </c>
      <c r="G152" s="52">
        <v>119.83792182083366</v>
      </c>
    </row>
    <row r="153" spans="1:7" s="2" customFormat="1" ht="15" customHeight="1">
      <c r="A153" s="5">
        <v>2162</v>
      </c>
      <c r="B153" s="10" t="s">
        <v>134</v>
      </c>
      <c r="C153" s="6">
        <v>1225</v>
      </c>
      <c r="D153" s="38">
        <v>69</v>
      </c>
      <c r="E153" s="47">
        <f t="shared" si="8"/>
        <v>5.63265306122449E-2</v>
      </c>
      <c r="F153" s="51">
        <f t="shared" si="9"/>
        <v>126.7408686314172</v>
      </c>
      <c r="G153" s="52">
        <v>96.180863673382632</v>
      </c>
    </row>
    <row r="154" spans="1:7" ht="15" customHeight="1">
      <c r="A154" s="5">
        <v>2008</v>
      </c>
      <c r="B154" s="10" t="s">
        <v>143</v>
      </c>
      <c r="C154" s="6">
        <v>408</v>
      </c>
      <c r="D154" s="38">
        <v>23</v>
      </c>
      <c r="E154" s="47">
        <f t="shared" si="8"/>
        <v>5.6372549019607844E-2</v>
      </c>
      <c r="F154" s="51">
        <f t="shared" si="9"/>
        <v>126.84441509271738</v>
      </c>
      <c r="G154" s="52">
        <v>106.59602727322928</v>
      </c>
    </row>
    <row r="155" spans="1:7" ht="15" customHeight="1">
      <c r="A155" s="5">
        <v>2213</v>
      </c>
      <c r="B155" s="10" t="s">
        <v>17</v>
      </c>
      <c r="C155" s="6">
        <v>611</v>
      </c>
      <c r="D155" s="38">
        <v>35</v>
      </c>
      <c r="E155" s="47">
        <f t="shared" si="8"/>
        <v>5.7283142389525366E-2</v>
      </c>
      <c r="F155" s="51">
        <f t="shared" si="9"/>
        <v>128.89334999815014</v>
      </c>
      <c r="G155" s="52">
        <v>103.5350194970452</v>
      </c>
    </row>
    <row r="156" spans="1:7" ht="15" customHeight="1">
      <c r="A156" s="5">
        <v>2173</v>
      </c>
      <c r="B156" s="10" t="s">
        <v>3</v>
      </c>
      <c r="C156" s="6">
        <v>768</v>
      </c>
      <c r="D156" s="38">
        <v>44</v>
      </c>
      <c r="E156" s="47">
        <f t="shared" si="8"/>
        <v>5.7291666666666664E-2</v>
      </c>
      <c r="F156" s="51">
        <f t="shared" si="9"/>
        <v>128.9125305561856</v>
      </c>
      <c r="G156" s="52">
        <v>95.754726772145176</v>
      </c>
    </row>
    <row r="157" spans="1:7" ht="15" customHeight="1">
      <c r="A157" s="5">
        <v>2043</v>
      </c>
      <c r="B157" s="10" t="s">
        <v>109</v>
      </c>
      <c r="C157" s="6">
        <v>255</v>
      </c>
      <c r="D157" s="38">
        <v>15</v>
      </c>
      <c r="E157" s="47">
        <f t="shared" si="8"/>
        <v>5.8823529411764705E-2</v>
      </c>
      <c r="F157" s="51">
        <f t="shared" si="9"/>
        <v>132.35938966196593</v>
      </c>
      <c r="G157" s="52">
        <v>139.54389024859105</v>
      </c>
    </row>
    <row r="158" spans="1:7" ht="15" customHeight="1">
      <c r="A158" s="5">
        <v>2185</v>
      </c>
      <c r="B158" s="10" t="s">
        <v>9</v>
      </c>
      <c r="C158" s="6">
        <v>390</v>
      </c>
      <c r="D158" s="38">
        <v>23</v>
      </c>
      <c r="E158" s="47">
        <f t="shared" si="8"/>
        <v>5.8974358974358973E-2</v>
      </c>
      <c r="F158" s="51">
        <f t="shared" si="9"/>
        <v>132.69877271238124</v>
      </c>
      <c r="G158" s="52">
        <v>121.65364790902811</v>
      </c>
    </row>
    <row r="159" spans="1:7" s="2" customFormat="1" ht="15" customHeight="1">
      <c r="A159" s="5">
        <v>2027</v>
      </c>
      <c r="B159" s="10" t="s">
        <v>103</v>
      </c>
      <c r="C159" s="6">
        <v>353</v>
      </c>
      <c r="D159" s="38">
        <v>21</v>
      </c>
      <c r="E159" s="47">
        <f t="shared" si="8"/>
        <v>5.9490084985835696E-2</v>
      </c>
      <c r="F159" s="51">
        <f t="shared" si="9"/>
        <v>133.85921277428287</v>
      </c>
      <c r="G159" s="52">
        <v>129.92471745525097</v>
      </c>
    </row>
    <row r="160" spans="1:7" ht="15" customHeight="1">
      <c r="A160" s="5">
        <v>2223</v>
      </c>
      <c r="B160" s="10" t="s">
        <v>124</v>
      </c>
      <c r="C160" s="6">
        <v>1238</v>
      </c>
      <c r="D160" s="38">
        <v>74</v>
      </c>
      <c r="E160" s="47">
        <f t="shared" si="8"/>
        <v>5.9773828756058162E-2</v>
      </c>
      <c r="F160" s="51">
        <f t="shared" si="9"/>
        <v>134.49766736248236</v>
      </c>
      <c r="G160" s="52">
        <v>128.38488771659547</v>
      </c>
    </row>
    <row r="161" spans="1:7" ht="15" customHeight="1">
      <c r="A161" s="5">
        <v>2197</v>
      </c>
      <c r="B161" s="10" t="s">
        <v>12</v>
      </c>
      <c r="C161" s="6">
        <v>3146</v>
      </c>
      <c r="D161" s="38">
        <v>189</v>
      </c>
      <c r="E161" s="47">
        <f t="shared" si="8"/>
        <v>6.0076287349014622E-2</v>
      </c>
      <c r="F161" s="51">
        <f t="shared" si="9"/>
        <v>135.17823235343184</v>
      </c>
      <c r="G161" s="52">
        <v>91.994287468397289</v>
      </c>
    </row>
    <row r="162" spans="1:7" ht="15" customHeight="1">
      <c r="A162" s="5">
        <v>2194</v>
      </c>
      <c r="B162" s="10" t="s">
        <v>11</v>
      </c>
      <c r="C162" s="6">
        <v>280</v>
      </c>
      <c r="D162" s="38">
        <v>17</v>
      </c>
      <c r="E162" s="47">
        <f t="shared" si="8"/>
        <v>6.0714285714285714E-2</v>
      </c>
      <c r="F162" s="51">
        <f t="shared" si="9"/>
        <v>136.61379861538629</v>
      </c>
      <c r="G162" s="52">
        <v>104.49179400757593</v>
      </c>
    </row>
    <row r="163" spans="1:7" ht="15" customHeight="1">
      <c r="A163" s="5">
        <v>2198</v>
      </c>
      <c r="B163" s="10" t="s">
        <v>13</v>
      </c>
      <c r="C163" s="6">
        <v>3102</v>
      </c>
      <c r="D163" s="38">
        <v>189</v>
      </c>
      <c r="E163" s="47">
        <f t="shared" si="8"/>
        <v>6.09284332688588E-2</v>
      </c>
      <c r="F163" s="51">
        <f t="shared" si="9"/>
        <v>137.09565408894153</v>
      </c>
      <c r="G163" s="52">
        <v>98.65240210030953</v>
      </c>
    </row>
    <row r="164" spans="1:7" ht="15" customHeight="1">
      <c r="A164" s="5">
        <v>2116</v>
      </c>
      <c r="B164" s="10" t="s">
        <v>138</v>
      </c>
      <c r="C164" s="6">
        <v>935</v>
      </c>
      <c r="D164" s="38">
        <v>59</v>
      </c>
      <c r="E164" s="47">
        <f t="shared" si="8"/>
        <v>6.310160427807486E-2</v>
      </c>
      <c r="F164" s="51">
        <f t="shared" si="9"/>
        <v>141.98552709192708</v>
      </c>
      <c r="G164" s="52">
        <v>104.02362727622243</v>
      </c>
    </row>
    <row r="165" spans="1:7" ht="15" customHeight="1">
      <c r="A165" s="5">
        <v>2039</v>
      </c>
      <c r="B165" s="10" t="s">
        <v>107</v>
      </c>
      <c r="C165" s="6">
        <v>376</v>
      </c>
      <c r="D165" s="38">
        <v>24</v>
      </c>
      <c r="E165" s="47">
        <f t="shared" si="8"/>
        <v>6.3829787234042548E-2</v>
      </c>
      <c r="F165" s="51">
        <f t="shared" si="9"/>
        <v>143.62401856936731</v>
      </c>
      <c r="G165" s="52">
        <v>107.25580926022025</v>
      </c>
    </row>
    <row r="166" spans="1:7" ht="15" customHeight="1">
      <c r="A166" s="5">
        <v>2014</v>
      </c>
      <c r="B166" s="10" t="s">
        <v>145</v>
      </c>
      <c r="C166" s="6">
        <v>937</v>
      </c>
      <c r="D166" s="38">
        <v>61</v>
      </c>
      <c r="E166" s="47">
        <f t="shared" si="8"/>
        <v>6.5101387406616862E-2</v>
      </c>
      <c r="F166" s="51">
        <f t="shared" si="9"/>
        <v>146.48525835587907</v>
      </c>
      <c r="G166" s="52">
        <v>106.33333792688798</v>
      </c>
    </row>
    <row r="167" spans="1:7" ht="15" customHeight="1">
      <c r="A167" s="5">
        <v>2231</v>
      </c>
      <c r="B167" s="10" t="s">
        <v>25</v>
      </c>
      <c r="C167" s="6">
        <v>975</v>
      </c>
      <c r="D167" s="38">
        <v>68</v>
      </c>
      <c r="E167" s="47">
        <f t="shared" si="8"/>
        <v>6.974358974358974E-2</v>
      </c>
      <c r="F167" s="51">
        <f t="shared" si="9"/>
        <v>156.93072251203347</v>
      </c>
      <c r="G167" s="52">
        <v>120.84262358963458</v>
      </c>
    </row>
    <row r="168" spans="1:7" ht="15" customHeight="1">
      <c r="A168" s="5">
        <v>2079</v>
      </c>
      <c r="B168" s="10" t="s">
        <v>90</v>
      </c>
      <c r="C168" s="6">
        <v>197</v>
      </c>
      <c r="D168" s="38">
        <v>16</v>
      </c>
      <c r="E168" s="47">
        <f t="shared" ref="E168:E170" si="10">D168/C168</f>
        <v>8.1218274111675121E-2</v>
      </c>
      <c r="F168" s="51">
        <f t="shared" ref="F168:F170" si="11">E168/$E$6*100</f>
        <v>182.75002024393268</v>
      </c>
      <c r="G168" s="52">
        <v>88.306962695385877</v>
      </c>
    </row>
    <row r="169" spans="1:7" ht="15" customHeight="1">
      <c r="A169" s="5">
        <v>2040</v>
      </c>
      <c r="B169" s="10" t="s">
        <v>108</v>
      </c>
      <c r="C169" s="6">
        <v>229</v>
      </c>
      <c r="D169" s="38">
        <v>20</v>
      </c>
      <c r="E169" s="47">
        <f t="shared" si="10"/>
        <v>8.7336244541484712E-2</v>
      </c>
      <c r="F169" s="51">
        <f t="shared" si="11"/>
        <v>196.51612438894509</v>
      </c>
      <c r="G169" s="52">
        <v>55.248818264362107</v>
      </c>
    </row>
    <row r="170" spans="1:7" ht="15" customHeight="1">
      <c r="A170" s="5">
        <v>2049</v>
      </c>
      <c r="B170" s="10" t="s">
        <v>112</v>
      </c>
      <c r="C170" s="6">
        <v>253</v>
      </c>
      <c r="D170" s="38">
        <v>25</v>
      </c>
      <c r="E170" s="47">
        <f t="shared" si="10"/>
        <v>9.8814229249011856E-2</v>
      </c>
      <c r="F170" s="51">
        <f t="shared" si="11"/>
        <v>222.34284824638547</v>
      </c>
      <c r="G170" s="52">
        <v>96.890158314897874</v>
      </c>
    </row>
    <row r="171" spans="1:7" ht="15" customHeight="1">
      <c r="A171" s="13"/>
      <c r="B171" s="2"/>
      <c r="D171" s="38"/>
      <c r="E171" s="47"/>
      <c r="F171" s="51"/>
    </row>
    <row r="172" spans="1:7" s="2" customFormat="1" ht="15" customHeight="1">
      <c r="A172" s="9"/>
      <c r="B172" s="14" t="s">
        <v>141</v>
      </c>
      <c r="C172" s="4">
        <f>SUM(C8:C170)</f>
        <v>297622</v>
      </c>
      <c r="D172" s="42">
        <f>SUM(D8:D170)</f>
        <v>13227</v>
      </c>
      <c r="E172" s="47">
        <f t="shared" ref="E172" si="12">D172/C172</f>
        <v>4.4442279132591002E-2</v>
      </c>
      <c r="F172" s="45">
        <f t="shared" ref="F172" si="13">E172/$E$6*100</f>
        <v>100</v>
      </c>
      <c r="G172" s="45">
        <v>100</v>
      </c>
    </row>
    <row r="173" spans="1:7" ht="15" customHeight="1">
      <c r="A173" s="9"/>
      <c r="B173" s="14"/>
      <c r="D173" s="38"/>
    </row>
    <row r="174" spans="1:7" ht="15" customHeight="1">
      <c r="A174" s="9"/>
      <c r="B174" s="14"/>
      <c r="D174" s="38"/>
    </row>
    <row r="175" spans="1:7" ht="15" customHeight="1">
      <c r="A175" s="9"/>
      <c r="B175" s="14"/>
      <c r="D175" s="38"/>
    </row>
    <row r="176" spans="1:7" ht="15" customHeight="1">
      <c r="A176" s="5"/>
      <c r="B176" s="10"/>
    </row>
    <row r="177" spans="1:2" ht="15" customHeight="1">
      <c r="A177" s="5"/>
      <c r="B177" s="10"/>
    </row>
    <row r="178" spans="1:2" ht="15" customHeight="1">
      <c r="A178" s="5"/>
      <c r="B178" s="10"/>
    </row>
    <row r="179" spans="1:2" ht="15" customHeight="1">
      <c r="A179" s="5"/>
      <c r="B179" s="10"/>
    </row>
    <row r="180" spans="1:2" ht="15" customHeight="1">
      <c r="A180" s="5"/>
      <c r="B180" s="10"/>
    </row>
    <row r="181" spans="1:2" ht="15" customHeight="1">
      <c r="A181" s="5"/>
      <c r="B181" s="10"/>
    </row>
  </sheetData>
  <sortState ref="A8:G170">
    <sortCondition ref="F8:F170"/>
  </sortState>
  <printOptions gridLinesSet="0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table des matières</vt:lpstr>
      <vt:lpstr>B1 tâches de référence</vt:lpstr>
      <vt:lpstr>ASOC-1 données de base</vt:lpstr>
      <vt:lpstr>ASOC-2 comparaison ln DPOP</vt:lpstr>
      <vt:lpstr>ASOC-3 comparaison ln ASOC</vt:lpstr>
      <vt:lpstr>SAPE-4 données de base</vt:lpstr>
      <vt:lpstr>SAPE-5 comparaison</vt:lpstr>
      <vt:lpstr>'ASOC-1 données de base'!Impression_des_titres</vt:lpstr>
      <vt:lpstr>'ASOC-2 comparaison ln DPOP'!Impression_des_titres</vt:lpstr>
      <vt:lpstr>'ASOC-3 comparaison ln ASOC'!Impression_des_titres</vt:lpstr>
      <vt:lpstr>'SAPE-4 données de base'!Impression_des_titres</vt:lpstr>
      <vt:lpstr>'SAPE-5 comparaison'!Impression_des_titres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Ballaman Gilles</dc:creator>
  <cp:lastModifiedBy>DAFFLON Bernard</cp:lastModifiedBy>
  <cp:lastPrinted>2013-04-05T11:15:33Z</cp:lastPrinted>
  <dcterms:created xsi:type="dcterms:W3CDTF">2002-05-03T12:05:41Z</dcterms:created>
  <dcterms:modified xsi:type="dcterms:W3CDTF">2015-07-25T13:53:16Z</dcterms:modified>
</cp:coreProperties>
</file>