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_PRo\03_Contrats\Deutsch\"/>
    </mc:Choice>
  </mc:AlternateContent>
  <xr:revisionPtr revIDLastSave="0" documentId="13_ncr:1_{49C768C4-03DD-4418-A5D3-2210FD0BACCC}" xr6:coauthVersionLast="47" xr6:coauthVersionMax="47" xr10:uidLastSave="{00000000-0000-0000-0000-000000000000}"/>
  <bookViews>
    <workbookView xWindow="-120" yWindow="-120" windowWidth="29040" windowHeight="15720" xr2:uid="{892A9028-D07F-48A8-AA97-93A408AD8E72}"/>
  </bookViews>
  <sheets>
    <sheet name="Einfach Minimal" sheetId="16" r:id="rId1"/>
    <sheet name="Global (SIA-Phasen)" sheetId="17" r:id="rId2"/>
    <sheet name="Global 2-3 BH" sheetId="18" r:id="rId3"/>
    <sheet name="Stundentarif" sheetId="19" r:id="rId4"/>
    <sheet name="Anhang Stundennachweis" sheetId="9" r:id="rId5"/>
  </sheets>
  <definedNames>
    <definedName name="_xlnm._FilterDatabase" localSheetId="4" hidden="1">'Anhang Stundennachweis'!#REF!</definedName>
    <definedName name="_xlnm._FilterDatabase" localSheetId="0" hidden="1">'Einfach Minimal'!#REF!</definedName>
    <definedName name="_xlnm._FilterDatabase" localSheetId="1" hidden="1">'Global (SIA-Phasen)'!#REF!</definedName>
    <definedName name="_xlnm._FilterDatabase" localSheetId="2" hidden="1">'Global 2-3 BH'!#REF!</definedName>
    <definedName name="_xlnm._FilterDatabase" localSheetId="3" hidden="1">Stundentarif!#REF!</definedName>
    <definedName name="_Toc339291420" localSheetId="4">'Anhang Stundennachweis'!#REF!</definedName>
    <definedName name="_Toc339291420" localSheetId="0">'Einfach Minimal'!#REF!</definedName>
    <definedName name="_Toc339291420" localSheetId="1">'Global (SIA-Phasen)'!#REF!</definedName>
    <definedName name="_Toc339291420" localSheetId="2">'Global 2-3 BH'!#REF!</definedName>
    <definedName name="_Toc339291420" localSheetId="3">Stundentarif!#REF!</definedName>
    <definedName name="_xlnm.Print_Titles" localSheetId="4">'Anhang Stundennachweis'!$31:$31</definedName>
    <definedName name="_xlnm.Print_Titles" localSheetId="0">'Einfach Minimal'!$15:$15</definedName>
    <definedName name="_xlnm.Print_Area" localSheetId="4">'Anhang Stundennachweis'!$A$1:$I$64</definedName>
    <definedName name="_xlnm.Print_Area" localSheetId="0">'Einfach Minimal'!$B$1:$F$30</definedName>
    <definedName name="_xlnm.Print_Area" localSheetId="1">'Global (SIA-Phasen)'!$B$1:$G$39</definedName>
    <definedName name="_xlnm.Print_Area" localSheetId="2">'Global 2-3 BH'!$B$1:$G$42</definedName>
    <definedName name="_xlnm.Print_Area" localSheetId="3">Stundentarif!$B$1:$F$38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19" i="19"/>
  <c r="F20" i="19"/>
  <c r="F21" i="19"/>
  <c r="F22" i="19"/>
  <c r="F17" i="19"/>
  <c r="D23" i="19"/>
  <c r="D24" i="19" s="1"/>
  <c r="D25" i="19" s="1"/>
  <c r="D26" i="19" s="1"/>
  <c r="D27" i="19" s="1"/>
  <c r="D30" i="19" s="1"/>
  <c r="D36" i="19" s="1"/>
  <c r="D37" i="19" s="1"/>
  <c r="D38" i="19" s="1"/>
  <c r="G37" i="18"/>
  <c r="G38" i="18"/>
  <c r="G39" i="18"/>
  <c r="G36" i="18"/>
  <c r="D33" i="18"/>
  <c r="G33" i="18" s="1"/>
  <c r="G29" i="18"/>
  <c r="G30" i="18" s="1"/>
  <c r="D24" i="18"/>
  <c r="D25" i="18" s="1"/>
  <c r="D26" i="18" s="1"/>
  <c r="D27" i="18" s="1"/>
  <c r="D28" i="18" s="1"/>
  <c r="D31" i="18" s="1"/>
  <c r="G23" i="18"/>
  <c r="G22" i="18"/>
  <c r="G21" i="18"/>
  <c r="G20" i="18"/>
  <c r="G19" i="18"/>
  <c r="G18" i="18"/>
  <c r="G17" i="18"/>
  <c r="F23" i="19" l="1"/>
  <c r="F24" i="19" s="1"/>
  <c r="F25" i="19" s="1"/>
  <c r="F26" i="19" s="1"/>
  <c r="F27" i="19" s="1"/>
  <c r="F28" i="19"/>
  <c r="F29" i="19" s="1"/>
  <c r="F30" i="19" s="1"/>
  <c r="F36" i="19" s="1"/>
  <c r="F37" i="19" s="1"/>
  <c r="F38" i="19" s="1"/>
  <c r="G24" i="18"/>
  <c r="G25" i="18" s="1"/>
  <c r="G26" i="18" s="1"/>
  <c r="G27" i="18" s="1"/>
  <c r="G28" i="18" s="1"/>
  <c r="G31" i="18" s="1"/>
  <c r="E34" i="18" l="1"/>
  <c r="E40" i="18" s="1"/>
  <c r="E41" i="18" s="1"/>
  <c r="F34" i="18"/>
  <c r="F40" i="18" s="1"/>
  <c r="F41" i="18" s="1"/>
  <c r="D34" i="18" l="1"/>
  <c r="D40" i="18" l="1"/>
  <c r="G34" i="18"/>
  <c r="D41" i="18" l="1"/>
  <c r="G40" i="18"/>
  <c r="G41" i="18" l="1"/>
  <c r="G42" i="18" s="1"/>
  <c r="D42" i="18"/>
  <c r="G29" i="17" l="1"/>
  <c r="G30" i="17" s="1"/>
  <c r="D24" i="17"/>
  <c r="D25" i="17" s="1"/>
  <c r="D26" i="17" s="1"/>
  <c r="D27" i="17" s="1"/>
  <c r="D28" i="17" s="1"/>
  <c r="D31" i="17" s="1"/>
  <c r="D37" i="17" s="1"/>
  <c r="D38" i="17" s="1"/>
  <c r="D39" i="17" s="1"/>
  <c r="G23" i="17"/>
  <c r="G22" i="17"/>
  <c r="G21" i="17"/>
  <c r="G20" i="17"/>
  <c r="G19" i="17"/>
  <c r="G18" i="17"/>
  <c r="G17" i="17"/>
  <c r="E17" i="16"/>
  <c r="E18" i="16"/>
  <c r="D17" i="16"/>
  <c r="D18" i="16"/>
  <c r="F16" i="16"/>
  <c r="D19" i="16"/>
  <c r="D20" i="16"/>
  <c r="D22" i="16"/>
  <c r="D28" i="16" s="1"/>
  <c r="D29" i="16" s="1"/>
  <c r="D30" i="16" s="1"/>
  <c r="E19" i="16"/>
  <c r="E20" i="16"/>
  <c r="E21" i="16"/>
  <c r="E22" i="16"/>
  <c r="E28" i="16"/>
  <c r="E29" i="16" s="1"/>
  <c r="E30" i="16" s="1"/>
  <c r="E10" i="9"/>
  <c r="F10" i="9"/>
  <c r="G10" i="9"/>
  <c r="H10" i="9"/>
  <c r="I10" i="9"/>
  <c r="D10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E19" i="9"/>
  <c r="F19" i="9"/>
  <c r="G19" i="9"/>
  <c r="H19" i="9"/>
  <c r="I19" i="9"/>
  <c r="D19" i="9"/>
  <c r="H18" i="9"/>
  <c r="F18" i="9"/>
  <c r="I18" i="9"/>
  <c r="E18" i="9"/>
  <c r="G18" i="9"/>
  <c r="D18" i="9"/>
  <c r="I6" i="9"/>
  <c r="C27" i="9"/>
  <c r="I11" i="9"/>
  <c r="E11" i="9"/>
  <c r="G11" i="9"/>
  <c r="F11" i="9"/>
  <c r="D13" i="9"/>
  <c r="H11" i="9"/>
  <c r="G9" i="9"/>
  <c r="F13" i="9"/>
  <c r="I9" i="9"/>
  <c r="E9" i="9"/>
  <c r="H13" i="9"/>
  <c r="G13" i="9"/>
  <c r="D11" i="9"/>
  <c r="I13" i="9"/>
  <c r="E13" i="9"/>
  <c r="H9" i="9"/>
  <c r="F9" i="9"/>
  <c r="D9" i="9"/>
  <c r="C9" i="9"/>
  <c r="C11" i="9"/>
  <c r="C13" i="9"/>
  <c r="C15" i="9"/>
  <c r="G24" i="17" l="1"/>
  <c r="G25" i="17" s="1"/>
  <c r="G26" i="17" s="1"/>
  <c r="G27" i="17" s="1"/>
  <c r="G28" i="17" s="1"/>
  <c r="G31" i="17" s="1"/>
  <c r="G37" i="17" s="1"/>
  <c r="G38" i="17" s="1"/>
  <c r="G3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Loosli Rolf</author>
  </authors>
  <commentList>
    <comment ref="I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Immer seit Beginn des Mandats </t>
        </r>
      </text>
    </comment>
  </commentList>
</comments>
</file>

<file path=xl/sharedStrings.xml><?xml version="1.0" encoding="utf-8"?>
<sst xmlns="http://schemas.openxmlformats.org/spreadsheetml/2006/main" count="316" uniqueCount="131">
  <si>
    <t>%</t>
  </si>
  <si>
    <t>Tarif</t>
  </si>
  <si>
    <t>A. Berset</t>
  </si>
  <si>
    <t>C. Devaud</t>
  </si>
  <si>
    <t>E. Fragnière</t>
  </si>
  <si>
    <t>xxx</t>
  </si>
  <si>
    <t>C</t>
  </si>
  <si>
    <t>D</t>
  </si>
  <si>
    <t>nom 5</t>
  </si>
  <si>
    <t>nom 6</t>
  </si>
  <si>
    <t>nom 7</t>
  </si>
  <si>
    <t>nom 8</t>
  </si>
  <si>
    <t>E</t>
  </si>
  <si>
    <t>G. Helfer</t>
  </si>
  <si>
    <t>Total Fr.</t>
  </si>
  <si>
    <t>A</t>
  </si>
  <si>
    <t>B</t>
  </si>
  <si>
    <t>F</t>
  </si>
  <si>
    <t>G</t>
  </si>
  <si>
    <t>xxxx</t>
  </si>
  <si>
    <t>x</t>
  </si>
  <si>
    <t>Total</t>
  </si>
  <si>
    <t>xx</t>
  </si>
  <si>
    <t>Insérer des lignes ci-dessus</t>
  </si>
  <si>
    <t>LEISTUNGSABRECHNUNG / Stundennachweis</t>
  </si>
  <si>
    <t>Periode: vom … bis …</t>
  </si>
  <si>
    <r>
      <t xml:space="preserve">Achse </t>
    </r>
    <r>
      <rPr>
        <b/>
        <sz val="12"/>
        <color rgb="FF8DB3E2"/>
        <rFont val="Arial"/>
        <family val="2"/>
      </rPr>
      <t>Nr. und Bezeichnung der Achse</t>
    </r>
    <r>
      <rPr>
        <b/>
        <sz val="12"/>
        <color theme="1"/>
        <rFont val="Arial"/>
        <family val="2"/>
      </rPr>
      <t xml:space="preserve">, BP </t>
    </r>
    <r>
      <rPr>
        <b/>
        <sz val="12"/>
        <color rgb="FF8DB3E2"/>
        <rFont val="Arial"/>
        <family val="2"/>
      </rPr>
      <t>Nr. bis Nr.</t>
    </r>
  </si>
  <si>
    <t>Name</t>
  </si>
  <si>
    <t>Konto</t>
  </si>
  <si>
    <t>Konto 1</t>
  </si>
  <si>
    <t>Konto 2</t>
  </si>
  <si>
    <t>Konto 3</t>
  </si>
  <si>
    <t>Bruttobetrag pro Konto</t>
  </si>
  <si>
    <t>Verteilung pro Los</t>
  </si>
  <si>
    <t>Studen pro Person</t>
  </si>
  <si>
    <t>Total Stunden</t>
  </si>
  <si>
    <t>Kat. SIA</t>
  </si>
  <si>
    <t>Details</t>
  </si>
  <si>
    <t>Anzahl Stunden</t>
  </si>
  <si>
    <t>Los 1 Gesamt</t>
  </si>
  <si>
    <t>Los 2 Westen</t>
  </si>
  <si>
    <t>Los 3 Osten</t>
  </si>
  <si>
    <t>Datum</t>
  </si>
  <si>
    <t>Beschreibung</t>
  </si>
  <si>
    <t>Auszug</t>
  </si>
  <si>
    <t>Zeichnung</t>
  </si>
  <si>
    <t>Sitzung …</t>
  </si>
  <si>
    <t>nicht zugewiesen (Fehler)</t>
  </si>
  <si>
    <r>
      <t xml:space="preserve">xxx </t>
    </r>
    <r>
      <rPr>
        <b/>
        <sz val="12"/>
        <color theme="3" tint="0.59999389629810485"/>
        <rFont val="Arial"/>
        <family val="2"/>
      </rPr>
      <t>(Vertragsleistungen)</t>
    </r>
  </si>
  <si>
    <t>Zusammenfassung</t>
  </si>
  <si>
    <t>Stundensatz</t>
  </si>
  <si>
    <t>Fester Teil für jede Art von Rechnung</t>
  </si>
  <si>
    <t>Stunden nach Dienstleistung und Kategorie</t>
  </si>
  <si>
    <t>Rechnung</t>
  </si>
  <si>
    <t>Zuweisung</t>
  </si>
  <si>
    <t>Bestellungs-Nr.</t>
  </si>
  <si>
    <t>Vertargs-Nr.</t>
  </si>
  <si>
    <t>Baustellen-Nr.</t>
  </si>
  <si>
    <t>Vertrag</t>
  </si>
  <si>
    <t>Bruttobetrag der Leistungen</t>
  </si>
  <si>
    <t>Rabatt</t>
  </si>
  <si>
    <t>Bezeichnung</t>
  </si>
  <si>
    <r>
      <t xml:space="preserve">xxx </t>
    </r>
    <r>
      <rPr>
        <b/>
        <sz val="12"/>
        <color theme="3" tint="0.59999389629810485"/>
        <rFont val="Arial"/>
        <family val="2"/>
      </rPr>
      <t>(Gemeinde(n), Projektbezeichnung [inkl. Flurnamen])</t>
    </r>
  </si>
  <si>
    <r>
      <t xml:space="preserve">xxx </t>
    </r>
    <r>
      <rPr>
        <b/>
        <sz val="12"/>
        <color theme="3" tint="0.59999389629810485"/>
        <rFont val="Arial"/>
        <family val="2"/>
      </rPr>
      <t>(Gemeinde(n), Projektbezeichnung [inkl. Flurmamen])</t>
    </r>
  </si>
  <si>
    <t>2. Grundlagen</t>
  </si>
  <si>
    <t>Kosten</t>
  </si>
  <si>
    <t>Einbehaltener Betrag</t>
  </si>
  <si>
    <t>Garantieeinbehalt</t>
  </si>
  <si>
    <t>Anzahlung 1 vom …</t>
  </si>
  <si>
    <t>Anzahlung 2 vom …</t>
  </si>
  <si>
    <t>Anzahlung 3 vom …</t>
  </si>
  <si>
    <t>Anzahlung 4 vom …</t>
  </si>
  <si>
    <t>Kat.</t>
  </si>
  <si>
    <r>
      <t xml:space="preserve">Erklärungen und </t>
    </r>
    <r>
      <rPr>
        <b/>
        <sz val="10"/>
        <color rgb="FF0000FF"/>
        <rFont val="Times New Roman"/>
        <family val="1"/>
      </rPr>
      <t>Beispiele</t>
    </r>
  </si>
  <si>
    <r>
      <t xml:space="preserve">Füllen Sie nur die </t>
    </r>
    <r>
      <rPr>
        <b/>
        <sz val="10"/>
        <color rgb="FFFF0000"/>
        <rFont val="Times New Roman"/>
        <family val="1"/>
      </rPr>
      <t>ROT</t>
    </r>
    <r>
      <rPr>
        <b/>
        <sz val="10"/>
        <color theme="1"/>
        <rFont val="Times New Roman"/>
        <family val="1"/>
      </rPr>
      <t xml:space="preserve"> markierten Felder aus (und Erklärungen in </t>
    </r>
    <r>
      <rPr>
        <b/>
        <sz val="10"/>
        <color theme="3" tint="0.39997558519241921"/>
        <rFont val="Times New Roman"/>
        <family val="1"/>
      </rPr>
      <t>BLAU</t>
    </r>
    <r>
      <rPr>
        <b/>
        <sz val="10"/>
        <rFont val="Times New Roman"/>
        <family val="1"/>
      </rPr>
      <t>)</t>
    </r>
  </si>
  <si>
    <t>Vertrag :inkl.Änderung(en)</t>
  </si>
  <si>
    <t>Es müssen immer die Gesamtsummen des Vertrages und die bis dahin kumulierten Leistungen angegeben werden.</t>
  </si>
  <si>
    <t>Gegebenenfalls kann es sinnvoll sein, Zeilen für Zusatzangebote hinzuzufügen.</t>
  </si>
  <si>
    <t>Total III ./. Summe der Anzahlungen</t>
  </si>
  <si>
    <t>positive Beträge</t>
  </si>
  <si>
    <t>für jede 10% Anzahlung, vorbehaltlich anderer Bedingungen im Vertrag</t>
  </si>
  <si>
    <t>Setzen Sie ein "x" für alle Leistungen, die dem Einbehalt unterliegen</t>
  </si>
  <si>
    <t>MWSt</t>
  </si>
  <si>
    <t>Fortschritt</t>
  </si>
  <si>
    <r>
      <t xml:space="preserve">Achse </t>
    </r>
    <r>
      <rPr>
        <b/>
        <sz val="12"/>
        <color rgb="FF8DB3E2"/>
        <rFont val="Arial"/>
        <family val="2"/>
      </rPr>
      <t>Nr. und Bezeichnung der Achsee</t>
    </r>
    <r>
      <rPr>
        <b/>
        <sz val="12"/>
        <color theme="1"/>
        <rFont val="Arial"/>
        <family val="2"/>
      </rPr>
      <t xml:space="preserve">, BP </t>
    </r>
    <r>
      <rPr>
        <b/>
        <sz val="12"/>
        <color rgb="FF8DB3E2"/>
        <rFont val="Arial"/>
        <family val="2"/>
      </rPr>
      <t>Nr. bis Nr.</t>
    </r>
  </si>
  <si>
    <r>
      <t xml:space="preserve">xxx </t>
    </r>
    <r>
      <rPr>
        <b/>
        <sz val="12"/>
        <color theme="3" tint="0.59999389629810485"/>
        <rFont val="Arial"/>
        <family val="2"/>
      </rPr>
      <t>(Gemeinde(n), Projektbezeichnung[inkl. Flurnamen])</t>
    </r>
  </si>
  <si>
    <t>31 Vorprojekt</t>
  </si>
  <si>
    <t>Zwischentotal II</t>
  </si>
  <si>
    <t>Zwischentotal III</t>
  </si>
  <si>
    <t>Zwischentotal I</t>
  </si>
  <si>
    <t>Staat</t>
  </si>
  <si>
    <t>Gemeinde</t>
  </si>
  <si>
    <t>Verteilung</t>
  </si>
  <si>
    <t>Bisherige Akontozahlungen</t>
  </si>
  <si>
    <t>Tiefbauamt TBA
Sektion Finanzverwaltung
Chorherrengasse 17
1701 Freiburg</t>
  </si>
  <si>
    <t>51 Ausführungsprojekt</t>
  </si>
  <si>
    <t>Total der Honorare</t>
  </si>
  <si>
    <t>6. Auflagedosier</t>
  </si>
  <si>
    <t>5. Vorprüfungsdossier</t>
  </si>
  <si>
    <t>4. Entwurf / Planung</t>
  </si>
  <si>
    <t>3. Machbarkeit, Lösungssuche</t>
  </si>
  <si>
    <t>1. Sitzungen und allgemeine Dokumente</t>
  </si>
  <si>
    <t>Vertrag: inkl. Änderung(en)</t>
  </si>
  <si>
    <t>Variabler Teil
Für Leistungen gemäss Pflichtenheft (SIA-Phasen)</t>
  </si>
  <si>
    <t xml:space="preserve">
Variabler Teil
Für Leistungen gemäss Pflichtenheft (SIA-Phasen)</t>
  </si>
  <si>
    <t>32 Bauprojekt</t>
  </si>
  <si>
    <t>33 Bewilligungsverfahren, Auflageprojekt</t>
  </si>
  <si>
    <t>41 Ausschreibung, Offertvergleich, Vergabeantrag</t>
  </si>
  <si>
    <t>52 Ausführung</t>
  </si>
  <si>
    <t>53 Inbetriebnahme, Abschluss</t>
  </si>
  <si>
    <t>Honorare</t>
  </si>
  <si>
    <r>
      <t xml:space="preserve">Achse </t>
    </r>
    <r>
      <rPr>
        <b/>
        <sz val="12"/>
        <color rgb="FF8DB3E2"/>
        <rFont val="Arial"/>
        <family val="2"/>
      </rPr>
      <t>Nr. und Bezeichnung der Achse,</t>
    </r>
    <r>
      <rPr>
        <b/>
        <sz val="12"/>
        <color theme="1"/>
        <rFont val="Arial"/>
        <family val="2"/>
      </rPr>
      <t xml:space="preserve"> BP </t>
    </r>
    <r>
      <rPr>
        <b/>
        <sz val="12"/>
        <color rgb="FF8DB3E2"/>
        <rFont val="Arial"/>
        <family val="2"/>
      </rPr>
      <t>Nr. bis Nr.</t>
    </r>
  </si>
  <si>
    <r>
      <t xml:space="preserve">Achse </t>
    </r>
    <r>
      <rPr>
        <b/>
        <sz val="12"/>
        <color rgb="FF8DB3E2"/>
        <rFont val="Arial"/>
        <family val="2"/>
      </rPr>
      <t xml:space="preserve">Nr. und Bezeichnung der Achse, </t>
    </r>
    <r>
      <rPr>
        <b/>
        <sz val="12"/>
        <color theme="1"/>
        <rFont val="Arial"/>
        <family val="2"/>
      </rPr>
      <t xml:space="preserve">BP </t>
    </r>
    <r>
      <rPr>
        <b/>
        <sz val="12"/>
        <color rgb="FF8DB3E2"/>
        <rFont val="Arial"/>
        <family val="2"/>
      </rPr>
      <t>Nr. bis Nr.</t>
    </r>
  </si>
  <si>
    <t>Saldo</t>
  </si>
  <si>
    <t>Brutto-Leistungen</t>
  </si>
  <si>
    <t>gemäss Vertrag</t>
  </si>
  <si>
    <t>Projektbezeichnung gemäss Vertrag</t>
  </si>
  <si>
    <t>Bezeichnung der Leistungen gemäss Vertrag</t>
  </si>
  <si>
    <t>TBA-Nr., normalerweise 4-stellig, Beispiel 6234</t>
  </si>
  <si>
    <t>Neu seit 2025, ohne diese Nummer ist die Rechnung UNZULÄSSIG, Format 45000xxxxx, zum Beispiel 4500061564</t>
  </si>
  <si>
    <t>Zum Beispiel 5010.001-P-PCAM-I-11003-10-01. Das -I- wurde für das neue Abrechnungssystem hinzugefügt, das ab 2025 obligatorisch ist</t>
  </si>
  <si>
    <t>„Anzahlung“ mit Erhöhung, „Erhöhung“ oder „Endrechnung“ (nach einer Schlussrechnung kann keine weitere Rechnung mehr eingehen):</t>
  </si>
  <si>
    <t>Die Schlussrechnung ist die letzte, die die Rückgabe der Garantie und die Erhöhungen beinhaltet.</t>
  </si>
  <si>
    <t>Zum Beispiel PCAM 11003 =&gt; PB: eher "Projektnummer" + Projektleiter/-in</t>
  </si>
  <si>
    <t>Total exkl. MWSt</t>
  </si>
  <si>
    <t>Total inkl. MWSt</t>
  </si>
  <si>
    <r>
      <t xml:space="preserve">Die Rechnungen müssen die Adresse des TBA, Finanzverwaltung, enthalten.
Rechnungen sollten </t>
    </r>
    <r>
      <rPr>
        <sz val="10"/>
        <color rgb="FFFF0000"/>
        <rFont val="Times New Roman"/>
        <family val="1"/>
      </rPr>
      <t xml:space="preserve">per E-Mail an </t>
    </r>
    <r>
      <rPr>
        <sz val="14"/>
        <color rgb="FFFF0000"/>
        <rFont val="Times New Roman"/>
        <family val="1"/>
      </rPr>
      <t>afin.facture@fr.ch</t>
    </r>
    <r>
      <rPr>
        <sz val="10"/>
        <color theme="1"/>
        <rFont val="Times New Roman"/>
        <family val="1"/>
      </rPr>
      <t xml:space="preserve"> oder per Post an „Finanzverwaltung, Scancenter, Rue Joseph-Piller 13, 1701 Freiburg“ gesendet werden.</t>
    </r>
  </si>
  <si>
    <t>Zu detaillierender Teil 
je nach Art des Vertrags und seiner Vollständigkeit
MINDESTVERSION</t>
  </si>
  <si>
    <t>Siehe Arbeitsblatt "einfach minimal"</t>
  </si>
  <si>
    <t>Garantierückbehalt</t>
  </si>
  <si>
    <t>40-3d, 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</si>
</sst>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d/m/yy;@"/>
    <numFmt numFmtId="167" formatCode="#,##0.00_ ;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939393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939393"/>
      <name val="Times New Roman"/>
      <family val="1"/>
    </font>
    <font>
      <i/>
      <sz val="10"/>
      <color rgb="FF0000FF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b/>
      <sz val="12"/>
      <color theme="3" tint="0.59999389629810485"/>
      <name val="Arial"/>
      <family val="2"/>
    </font>
    <font>
      <b/>
      <sz val="10"/>
      <color theme="1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10"/>
      <color rgb="FF0000FF"/>
      <name val="Times New Roman"/>
      <family val="1"/>
    </font>
    <font>
      <sz val="14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8DB3E2"/>
      <name val="Arial"/>
      <family val="2"/>
    </font>
    <font>
      <sz val="14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/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 vertical="center" wrapText="1"/>
    </xf>
    <xf numFmtId="9" fontId="22" fillId="3" borderId="11" xfId="0" applyNumberFormat="1" applyFont="1" applyFill="1" applyBorder="1" applyAlignment="1">
      <alignment horizontal="center" vertical="center" wrapText="1"/>
    </xf>
    <xf numFmtId="165" fontId="22" fillId="3" borderId="11" xfId="0" applyNumberFormat="1" applyFont="1" applyFill="1" applyBorder="1" applyAlignment="1">
      <alignment horizontal="center" vertical="center" wrapText="1"/>
    </xf>
    <xf numFmtId="9" fontId="22" fillId="3" borderId="12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20" fillId="2" borderId="1" xfId="2" applyFont="1" applyFill="1" applyBorder="1" applyAlignment="1">
      <alignment horizontal="left" vertical="center"/>
    </xf>
    <xf numFmtId="164" fontId="20" fillId="2" borderId="7" xfId="2" applyFont="1" applyFill="1" applyBorder="1" applyAlignment="1">
      <alignment horizontal="left" vertical="center"/>
    </xf>
    <xf numFmtId="164" fontId="20" fillId="2" borderId="2" xfId="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0" fillId="2" borderId="5" xfId="0" applyNumberFormat="1" applyFont="1" applyFill="1" applyBorder="1" applyAlignment="1">
      <alignment horizontal="right" vertical="center"/>
    </xf>
    <xf numFmtId="9" fontId="20" fillId="2" borderId="9" xfId="0" applyNumberFormat="1" applyFont="1" applyFill="1" applyBorder="1" applyAlignment="1">
      <alignment horizontal="right" vertical="center"/>
    </xf>
    <xf numFmtId="9" fontId="20" fillId="2" borderId="6" xfId="0" applyNumberFormat="1" applyFont="1" applyFill="1" applyBorder="1" applyAlignment="1">
      <alignment horizontal="right" vertical="center"/>
    </xf>
    <xf numFmtId="9" fontId="22" fillId="2" borderId="5" xfId="0" applyNumberFormat="1" applyFont="1" applyFill="1" applyBorder="1" applyAlignment="1">
      <alignment horizontal="right" vertical="center"/>
    </xf>
    <xf numFmtId="9" fontId="22" fillId="2" borderId="9" xfId="0" applyNumberFormat="1" applyFont="1" applyFill="1" applyBorder="1" applyAlignment="1">
      <alignment horizontal="right" vertical="center"/>
    </xf>
    <xf numFmtId="9" fontId="22" fillId="2" borderId="6" xfId="0" applyNumberFormat="1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left" vertical="center"/>
    </xf>
    <xf numFmtId="9" fontId="20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9" fontId="22" fillId="2" borderId="0" xfId="0" applyNumberFormat="1" applyFont="1" applyFill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164" fontId="20" fillId="2" borderId="3" xfId="2" applyFont="1" applyFill="1" applyBorder="1" applyAlignment="1">
      <alignment horizontal="left" vertical="center"/>
    </xf>
    <xf numFmtId="164" fontId="20" fillId="2" borderId="8" xfId="2" applyFont="1" applyFill="1" applyBorder="1" applyAlignment="1">
      <alignment horizontal="left" vertical="center"/>
    </xf>
    <xf numFmtId="164" fontId="20" fillId="2" borderId="4" xfId="2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164" fontId="20" fillId="2" borderId="5" xfId="2" applyFont="1" applyFill="1" applyBorder="1" applyAlignment="1">
      <alignment horizontal="left" vertical="center"/>
    </xf>
    <xf numFmtId="164" fontId="20" fillId="2" borderId="9" xfId="2" applyFont="1" applyFill="1" applyBorder="1" applyAlignment="1">
      <alignment horizontal="left" vertical="center"/>
    </xf>
    <xf numFmtId="164" fontId="20" fillId="2" borderId="6" xfId="2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0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6" fontId="22" fillId="0" borderId="1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164" fontId="22" fillId="0" borderId="7" xfId="2" applyFont="1" applyBorder="1" applyAlignment="1">
      <alignment vertical="center"/>
    </xf>
    <xf numFmtId="164" fontId="22" fillId="0" borderId="2" xfId="2" applyFont="1" applyBorder="1" applyAlignment="1">
      <alignment vertical="center"/>
    </xf>
    <xf numFmtId="166" fontId="22" fillId="0" borderId="3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2" fillId="0" borderId="8" xfId="2" applyFont="1" applyBorder="1" applyAlignment="1">
      <alignment vertical="center"/>
    </xf>
    <xf numFmtId="164" fontId="22" fillId="0" borderId="4" xfId="2" applyFont="1" applyBorder="1" applyAlignment="1">
      <alignment vertical="center"/>
    </xf>
    <xf numFmtId="166" fontId="22" fillId="0" borderId="5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164" fontId="22" fillId="0" borderId="9" xfId="2" applyFont="1" applyBorder="1" applyAlignment="1">
      <alignment vertical="center"/>
    </xf>
    <xf numFmtId="164" fontId="22" fillId="0" borderId="6" xfId="2" applyFont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0" fillId="3" borderId="0" xfId="0" quotePrefix="1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9" fontId="25" fillId="3" borderId="13" xfId="0" applyNumberFormat="1" applyFont="1" applyFill="1" applyBorder="1" applyAlignment="1">
      <alignment horizontal="centerContinuous" vertical="center" wrapText="1"/>
    </xf>
    <xf numFmtId="9" fontId="25" fillId="3" borderId="14" xfId="0" applyNumberFormat="1" applyFont="1" applyFill="1" applyBorder="1" applyAlignment="1">
      <alignment horizontal="centerContinuous" vertical="center" wrapText="1"/>
    </xf>
    <xf numFmtId="165" fontId="25" fillId="3" borderId="14" xfId="0" applyNumberFormat="1" applyFont="1" applyFill="1" applyBorder="1" applyAlignment="1">
      <alignment horizontal="centerContinuous" vertical="center" wrapText="1"/>
    </xf>
    <xf numFmtId="9" fontId="25" fillId="3" borderId="15" xfId="0" applyNumberFormat="1" applyFont="1" applyFill="1" applyBorder="1" applyAlignment="1">
      <alignment horizontal="centerContinuous" vertical="center" wrapText="1"/>
    </xf>
    <xf numFmtId="9" fontId="20" fillId="3" borderId="14" xfId="0" applyNumberFormat="1" applyFont="1" applyFill="1" applyBorder="1" applyAlignment="1">
      <alignment horizontal="centerContinuous" vertical="center" wrapText="1"/>
    </xf>
    <xf numFmtId="165" fontId="20" fillId="3" borderId="14" xfId="0" applyNumberFormat="1" applyFont="1" applyFill="1" applyBorder="1" applyAlignment="1">
      <alignment horizontal="centerContinuous" vertical="center" wrapText="1"/>
    </xf>
    <xf numFmtId="9" fontId="20" fillId="3" borderId="15" xfId="0" applyNumberFormat="1" applyFont="1" applyFill="1" applyBorder="1" applyAlignment="1">
      <alignment horizontal="centerContinuous" vertical="center" wrapText="1"/>
    </xf>
    <xf numFmtId="9" fontId="20" fillId="3" borderId="12" xfId="0" applyNumberFormat="1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vertical="center"/>
    </xf>
    <xf numFmtId="166" fontId="20" fillId="0" borderId="1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left" vertical="center"/>
    </xf>
    <xf numFmtId="0" fontId="20" fillId="3" borderId="1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right" vertical="center"/>
    </xf>
    <xf numFmtId="0" fontId="25" fillId="3" borderId="12" xfId="0" applyFont="1" applyFill="1" applyBorder="1" applyAlignment="1">
      <alignment horizontal="left" vertical="center" indent="4"/>
    </xf>
    <xf numFmtId="167" fontId="20" fillId="2" borderId="2" xfId="0" applyNumberFormat="1" applyFont="1" applyFill="1" applyBorder="1" applyAlignment="1">
      <alignment horizontal="left" vertical="center" indent="4"/>
    </xf>
    <xf numFmtId="167" fontId="20" fillId="2" borderId="12" xfId="2" applyNumberFormat="1" applyFont="1" applyFill="1" applyBorder="1" applyAlignment="1">
      <alignment horizontal="left" vertical="center" indent="4"/>
    </xf>
    <xf numFmtId="0" fontId="20" fillId="2" borderId="0" xfId="0" applyFont="1" applyFill="1" applyAlignment="1">
      <alignment horizontal="left" vertical="center" indent="2"/>
    </xf>
    <xf numFmtId="0" fontId="20" fillId="3" borderId="12" xfId="0" applyFont="1" applyFill="1" applyBorder="1" applyAlignment="1">
      <alignment horizontal="left" vertical="center" indent="4"/>
    </xf>
    <xf numFmtId="0" fontId="20" fillId="2" borderId="2" xfId="0" applyFont="1" applyFill="1" applyBorder="1" applyAlignment="1">
      <alignment horizontal="left" vertical="center" indent="4"/>
    </xf>
    <xf numFmtId="0" fontId="22" fillId="2" borderId="4" xfId="0" applyFont="1" applyFill="1" applyBorder="1" applyAlignment="1">
      <alignment horizontal="left" vertical="center" indent="4"/>
    </xf>
    <xf numFmtId="0" fontId="22" fillId="2" borderId="6" xfId="0" applyFont="1" applyFill="1" applyBorder="1" applyAlignment="1">
      <alignment horizontal="left" vertical="center" indent="4"/>
    </xf>
    <xf numFmtId="166" fontId="20" fillId="0" borderId="17" xfId="0" applyNumberFormat="1" applyFont="1" applyBorder="1" applyAlignment="1">
      <alignment horizontal="left" vertical="center" indent="1"/>
    </xf>
    <xf numFmtId="164" fontId="22" fillId="0" borderId="18" xfId="2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left" vertical="center"/>
    </xf>
    <xf numFmtId="164" fontId="20" fillId="0" borderId="18" xfId="2" applyFont="1" applyBorder="1" applyAlignment="1">
      <alignment horizontal="center" vertical="center" wrapText="1"/>
    </xf>
    <xf numFmtId="164" fontId="20" fillId="0" borderId="19" xfId="2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right" vertical="center"/>
    </xf>
    <xf numFmtId="0" fontId="20" fillId="3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4" fontId="20" fillId="0" borderId="25" xfId="2" applyFont="1" applyBorder="1" applyAlignment="1">
      <alignment horizontal="center" vertical="center" wrapText="1"/>
    </xf>
    <xf numFmtId="9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center" vertical="center"/>
    </xf>
    <xf numFmtId="166" fontId="20" fillId="0" borderId="30" xfId="0" applyNumberFormat="1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center" vertical="center"/>
    </xf>
    <xf numFmtId="164" fontId="22" fillId="0" borderId="26" xfId="2" applyFont="1" applyBorder="1" applyAlignment="1">
      <alignment horizontal="center" vertical="center" wrapText="1"/>
    </xf>
    <xf numFmtId="164" fontId="20" fillId="0" borderId="26" xfId="2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4" fontId="22" fillId="0" borderId="8" xfId="2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9" fontId="22" fillId="0" borderId="25" xfId="3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horizontal="left" vertical="center"/>
    </xf>
    <xf numFmtId="166" fontId="25" fillId="0" borderId="31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64" fontId="25" fillId="0" borderId="6" xfId="2" applyFont="1" applyBorder="1" applyAlignment="1">
      <alignment vertical="center"/>
    </xf>
    <xf numFmtId="0" fontId="29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4" fillId="0" borderId="0" xfId="0" applyFont="1"/>
    <xf numFmtId="0" fontId="19" fillId="0" borderId="0" xfId="0" applyFont="1"/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21" fillId="0" borderId="0" xfId="0" applyFont="1"/>
    <xf numFmtId="0" fontId="21" fillId="8" borderId="0" xfId="0" applyFont="1" applyFill="1"/>
    <xf numFmtId="0" fontId="21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31" fillId="7" borderId="0" xfId="0" applyFont="1" applyFill="1"/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7" borderId="0" xfId="0" applyFont="1" applyFill="1" applyAlignment="1">
      <alignment wrapText="1"/>
    </xf>
    <xf numFmtId="0" fontId="28" fillId="8" borderId="0" xfId="0" applyFont="1" applyFill="1"/>
    <xf numFmtId="0" fontId="20" fillId="0" borderId="0" xfId="0" applyFont="1" applyAlignment="1">
      <alignment horizontal="right" vertical="top" wrapText="1"/>
    </xf>
    <xf numFmtId="166" fontId="20" fillId="0" borderId="0" xfId="0" applyNumberFormat="1" applyFont="1" applyAlignment="1">
      <alignment horizontal="left" vertical="top"/>
    </xf>
    <xf numFmtId="166" fontId="22" fillId="0" borderId="3" xfId="0" applyNumberFormat="1" applyFont="1" applyBorder="1" applyAlignment="1">
      <alignment horizontal="left" vertical="center" indent="1"/>
    </xf>
    <xf numFmtId="166" fontId="20" fillId="0" borderId="7" xfId="0" applyNumberFormat="1" applyFont="1" applyBorder="1" applyAlignment="1">
      <alignment horizontal="center" vertical="center"/>
    </xf>
    <xf numFmtId="164" fontId="22" fillId="0" borderId="7" xfId="2" applyFont="1" applyBorder="1" applyAlignment="1">
      <alignment horizontal="center" vertical="center" wrapText="1"/>
    </xf>
    <xf numFmtId="164" fontId="21" fillId="0" borderId="2" xfId="2" applyFont="1" applyBorder="1" applyAlignment="1">
      <alignment vertical="center"/>
    </xf>
    <xf numFmtId="164" fontId="20" fillId="0" borderId="8" xfId="2" applyFont="1" applyBorder="1" applyAlignment="1">
      <alignment horizontal="center" vertical="center" wrapText="1"/>
    </xf>
    <xf numFmtId="164" fontId="20" fillId="0" borderId="8" xfId="2" applyFont="1" applyBorder="1" applyAlignment="1">
      <alignment vertical="center"/>
    </xf>
    <xf numFmtId="166" fontId="20" fillId="0" borderId="8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4" fontId="22" fillId="0" borderId="4" xfId="2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/>
    </xf>
    <xf numFmtId="164" fontId="20" fillId="0" borderId="9" xfId="2" applyFont="1" applyBorder="1" applyAlignment="1">
      <alignment horizontal="center" vertical="center" wrapText="1"/>
    </xf>
    <xf numFmtId="164" fontId="25" fillId="0" borderId="9" xfId="2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9" fontId="25" fillId="3" borderId="11" xfId="0" applyNumberFormat="1" applyFont="1" applyFill="1" applyBorder="1" applyAlignment="1">
      <alignment horizontal="center" vertical="center" wrapText="1"/>
    </xf>
    <xf numFmtId="0" fontId="31" fillId="8" borderId="0" xfId="0" applyFont="1" applyFill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Continuous" vertical="top"/>
    </xf>
    <xf numFmtId="0" fontId="26" fillId="0" borderId="0" xfId="0" applyFont="1" applyAlignment="1">
      <alignment horizontal="right" vertical="top"/>
    </xf>
    <xf numFmtId="0" fontId="34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166" fontId="20" fillId="3" borderId="3" xfId="0" applyNumberFormat="1" applyFont="1" applyFill="1" applyBorder="1" applyAlignment="1">
      <alignment horizontal="left" vertical="center"/>
    </xf>
    <xf numFmtId="166" fontId="20" fillId="3" borderId="30" xfId="0" applyNumberFormat="1" applyFont="1" applyFill="1" applyBorder="1" applyAlignment="1">
      <alignment horizontal="center" vertical="center"/>
    </xf>
    <xf numFmtId="164" fontId="20" fillId="3" borderId="18" xfId="2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9" fontId="20" fillId="0" borderId="18" xfId="3" applyFont="1" applyBorder="1" applyAlignment="1">
      <alignment horizontal="center" vertical="center" wrapText="1"/>
    </xf>
    <xf numFmtId="9" fontId="22" fillId="0" borderId="18" xfId="3" applyFont="1" applyBorder="1" applyAlignment="1">
      <alignment horizontal="center" vertical="center" wrapText="1"/>
    </xf>
    <xf numFmtId="9" fontId="20" fillId="0" borderId="4" xfId="3" applyFont="1" applyBorder="1" applyAlignment="1">
      <alignment vertical="center"/>
    </xf>
    <xf numFmtId="164" fontId="20" fillId="0" borderId="4" xfId="3" applyNumberFormat="1" applyFont="1" applyBorder="1" applyAlignment="1">
      <alignment vertical="center"/>
    </xf>
    <xf numFmtId="164" fontId="20" fillId="11" borderId="8" xfId="2" applyFont="1" applyFill="1" applyBorder="1" applyAlignment="1">
      <alignment horizontal="center" vertical="center" wrapText="1"/>
    </xf>
    <xf numFmtId="164" fontId="20" fillId="11" borderId="26" xfId="2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Continuous" vertical="center"/>
    </xf>
    <xf numFmtId="0" fontId="36" fillId="0" borderId="0" xfId="0" applyFont="1"/>
    <xf numFmtId="0" fontId="37" fillId="0" borderId="0" xfId="0" applyFont="1"/>
    <xf numFmtId="166" fontId="22" fillId="0" borderId="17" xfId="0" applyNumberFormat="1" applyFont="1" applyBorder="1" applyAlignment="1">
      <alignment horizontal="left" vertical="center" wrapText="1" indent="1"/>
    </xf>
    <xf numFmtId="0" fontId="28" fillId="0" borderId="0" xfId="0" applyFont="1" applyAlignment="1">
      <alignment horizontal="center" vertical="center"/>
    </xf>
    <xf numFmtId="164" fontId="28" fillId="0" borderId="0" xfId="2" applyFont="1" applyFill="1" applyBorder="1" applyAlignment="1">
      <alignment horizontal="center" vertical="center"/>
    </xf>
    <xf numFmtId="164" fontId="28" fillId="0" borderId="0" xfId="2" applyFont="1" applyFill="1" applyBorder="1" applyAlignment="1">
      <alignment vertical="center"/>
    </xf>
    <xf numFmtId="0" fontId="28" fillId="0" borderId="20" xfId="0" applyFont="1" applyBorder="1" applyAlignment="1">
      <alignment horizontal="centerContinuous" vertical="center"/>
    </xf>
    <xf numFmtId="0" fontId="28" fillId="0" borderId="21" xfId="0" applyFont="1" applyBorder="1" applyAlignment="1">
      <alignment horizontal="centerContinuous" vertical="center"/>
    </xf>
    <xf numFmtId="0" fontId="28" fillId="0" borderId="22" xfId="0" applyFont="1" applyBorder="1" applyAlignment="1">
      <alignment horizontal="centerContinuous" vertical="center"/>
    </xf>
    <xf numFmtId="164" fontId="20" fillId="6" borderId="8" xfId="2" applyFont="1" applyFill="1" applyBorder="1" applyAlignment="1">
      <alignment horizontal="center" vertical="center"/>
    </xf>
    <xf numFmtId="164" fontId="20" fillId="6" borderId="4" xfId="2" applyFont="1" applyFill="1" applyBorder="1" applyAlignment="1">
      <alignment horizontal="center" vertical="center"/>
    </xf>
    <xf numFmtId="164" fontId="20" fillId="5" borderId="8" xfId="2" applyFont="1" applyFill="1" applyBorder="1" applyAlignment="1">
      <alignment vertical="center"/>
    </xf>
    <xf numFmtId="164" fontId="20" fillId="5" borderId="4" xfId="2" applyFont="1" applyFill="1" applyBorder="1" applyAlignment="1">
      <alignment vertical="center"/>
    </xf>
    <xf numFmtId="164" fontId="20" fillId="5" borderId="9" xfId="2" applyFont="1" applyFill="1" applyBorder="1" applyAlignment="1">
      <alignment vertical="center"/>
    </xf>
    <xf numFmtId="164" fontId="20" fillId="5" borderId="6" xfId="2" applyFont="1" applyFill="1" applyBorder="1" applyAlignment="1">
      <alignment vertical="center"/>
    </xf>
    <xf numFmtId="164" fontId="20" fillId="5" borderId="3" xfId="2" applyFont="1" applyFill="1" applyBorder="1" applyAlignment="1">
      <alignment vertical="center"/>
    </xf>
    <xf numFmtId="164" fontId="20" fillId="5" borderId="5" xfId="2" applyFont="1" applyFill="1" applyBorder="1" applyAlignment="1">
      <alignment vertical="center"/>
    </xf>
    <xf numFmtId="0" fontId="38" fillId="0" borderId="0" xfId="0" applyFont="1"/>
    <xf numFmtId="164" fontId="20" fillId="3" borderId="4" xfId="2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3" fillId="9" borderId="0" xfId="0" applyFont="1" applyFill="1" applyAlignment="1">
      <alignment horizontal="center" vertical="center" textRotation="90"/>
    </xf>
    <xf numFmtId="0" fontId="29" fillId="10" borderId="33" xfId="0" applyFont="1" applyFill="1" applyBorder="1" applyAlignment="1">
      <alignment horizontal="center" vertical="center" textRotation="90" wrapText="1"/>
    </xf>
    <xf numFmtId="0" fontId="21" fillId="8" borderId="34" xfId="0" applyFont="1" applyFill="1" applyBorder="1" applyAlignment="1">
      <alignment horizontal="left" vertical="center" indent="1"/>
    </xf>
    <xf numFmtId="0" fontId="22" fillId="2" borderId="13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" xfId="3" builtinId="5"/>
  </cellStyles>
  <dxfs count="19"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0000FF"/>
      <color rgb="FFFFFFCC"/>
      <color rgb="FFFFE1FF"/>
      <color rgb="FF996633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30</xdr:row>
      <xdr:rowOff>0</xdr:rowOff>
    </xdr:from>
    <xdr:to>
      <xdr:col>3</xdr:col>
      <xdr:colOff>104775</xdr:colOff>
      <xdr:row>30</xdr:row>
      <xdr:rowOff>0</xdr:rowOff>
    </xdr:to>
    <xdr:sp macro="" textlink="">
      <xdr:nvSpPr>
        <xdr:cNvPr id="2" name="Dessin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800475" y="168592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035-E068-48FF-95A0-D392AD2E7871}">
  <sheetPr codeName="Feuil1">
    <tabColor rgb="FF008000"/>
  </sheetPr>
  <dimension ref="A1:H101"/>
  <sheetViews>
    <sheetView tabSelected="1" zoomScale="145" zoomScaleNormal="145" workbookViewId="0">
      <selection activeCell="B3" sqref="B3:C3"/>
    </sheetView>
  </sheetViews>
  <sheetFormatPr baseColWidth="10" defaultRowHeight="15" x14ac:dyDescent="0.25"/>
  <cols>
    <col min="2" max="2" width="20.85546875" style="6" customWidth="1"/>
    <col min="3" max="3" width="5.85546875" style="6" customWidth="1"/>
    <col min="4" max="6" width="14.42578125" style="4" customWidth="1"/>
    <col min="7" max="7" width="3.5703125" style="4" customWidth="1"/>
    <col min="8" max="8" width="104.140625" style="152" customWidth="1"/>
  </cols>
  <sheetData>
    <row r="1" spans="1:8" s="145" customFormat="1" ht="12.75" customHeight="1" x14ac:dyDescent="0.2">
      <c r="A1" s="221" t="s">
        <v>51</v>
      </c>
      <c r="B1" s="182" t="s">
        <v>130</v>
      </c>
      <c r="C1" s="182"/>
      <c r="D1" s="183"/>
      <c r="E1" s="163" t="s">
        <v>42</v>
      </c>
      <c r="F1" s="164" t="s">
        <v>19</v>
      </c>
      <c r="G1" s="180"/>
      <c r="H1" s="158" t="s">
        <v>73</v>
      </c>
    </row>
    <row r="2" spans="1:8" s="145" customFormat="1" ht="12.75" x14ac:dyDescent="0.2">
      <c r="A2" s="221"/>
      <c r="B2" s="182"/>
      <c r="C2" s="182"/>
      <c r="D2" s="183"/>
      <c r="E2" s="163"/>
      <c r="F2" s="164"/>
      <c r="G2" s="180"/>
      <c r="H2" s="179" t="s">
        <v>74</v>
      </c>
    </row>
    <row r="3" spans="1:8" s="145" customFormat="1" ht="57" customHeight="1" x14ac:dyDescent="0.2">
      <c r="A3" s="221"/>
      <c r="B3" s="220" t="s">
        <v>94</v>
      </c>
      <c r="C3" s="220"/>
      <c r="D3" s="183"/>
      <c r="E3" s="183"/>
      <c r="F3" s="184"/>
      <c r="G3" s="180"/>
      <c r="H3" s="161" t="s">
        <v>126</v>
      </c>
    </row>
    <row r="4" spans="1:8" s="145" customFormat="1" ht="12.75" x14ac:dyDescent="0.2">
      <c r="A4" s="221"/>
      <c r="B4" s="147"/>
      <c r="C4" s="147"/>
      <c r="D4" s="147"/>
      <c r="E4" s="147"/>
      <c r="F4" s="147"/>
      <c r="G4" s="180"/>
      <c r="H4" s="153"/>
    </row>
    <row r="5" spans="1:8" s="149" customFormat="1" ht="15.75" x14ac:dyDescent="0.25">
      <c r="A5" s="221"/>
      <c r="B5" s="218" t="s">
        <v>112</v>
      </c>
      <c r="C5" s="145"/>
      <c r="D5" s="146"/>
      <c r="E5" s="146"/>
      <c r="F5" s="147"/>
      <c r="G5" s="148"/>
      <c r="H5" s="153" t="s">
        <v>115</v>
      </c>
    </row>
    <row r="6" spans="1:8" s="10" customFormat="1" ht="15.75" x14ac:dyDescent="0.25">
      <c r="A6" s="221"/>
      <c r="B6" s="150" t="s">
        <v>62</v>
      </c>
      <c r="C6" s="150"/>
      <c r="D6" s="12"/>
      <c r="E6" s="12"/>
      <c r="F6" s="151"/>
      <c r="G6" s="13"/>
      <c r="H6" s="153" t="s">
        <v>116</v>
      </c>
    </row>
    <row r="7" spans="1:8" s="10" customFormat="1" ht="15.75" x14ac:dyDescent="0.25">
      <c r="A7" s="221"/>
      <c r="B7" s="150" t="s">
        <v>48</v>
      </c>
      <c r="C7" s="150"/>
      <c r="D7" s="12"/>
      <c r="E7" s="12"/>
      <c r="F7" s="151"/>
      <c r="G7" s="13"/>
      <c r="H7" s="153" t="s">
        <v>117</v>
      </c>
    </row>
    <row r="8" spans="1:8" s="149" customFormat="1" ht="12.75" x14ac:dyDescent="0.2">
      <c r="A8" s="221"/>
      <c r="B8" s="180"/>
      <c r="C8" s="180"/>
      <c r="D8" s="181"/>
      <c r="E8" s="181"/>
      <c r="F8" s="147"/>
      <c r="G8" s="148"/>
      <c r="H8" s="153"/>
    </row>
    <row r="9" spans="1:8" s="149" customFormat="1" ht="12.75" x14ac:dyDescent="0.2">
      <c r="A9" s="221"/>
      <c r="B9" s="160" t="s">
        <v>57</v>
      </c>
      <c r="C9" s="159" t="s">
        <v>19</v>
      </c>
      <c r="D9" s="181"/>
      <c r="E9" s="186"/>
      <c r="F9" s="147"/>
      <c r="G9" s="148"/>
      <c r="H9" s="162" t="s">
        <v>123</v>
      </c>
    </row>
    <row r="10" spans="1:8" s="149" customFormat="1" ht="12.75" x14ac:dyDescent="0.2">
      <c r="A10" s="221"/>
      <c r="B10" s="160" t="s">
        <v>56</v>
      </c>
      <c r="C10" s="159" t="s">
        <v>19</v>
      </c>
      <c r="D10" s="181"/>
      <c r="E10" s="181"/>
      <c r="F10" s="147"/>
      <c r="G10" s="148"/>
      <c r="H10" s="153" t="s">
        <v>118</v>
      </c>
    </row>
    <row r="11" spans="1:8" s="149" customFormat="1" ht="12.75" x14ac:dyDescent="0.2">
      <c r="A11" s="221"/>
      <c r="B11" s="160" t="s">
        <v>55</v>
      </c>
      <c r="C11" s="159" t="s">
        <v>19</v>
      </c>
      <c r="D11" s="181"/>
      <c r="E11" s="181"/>
      <c r="F11" s="147"/>
      <c r="G11" s="148"/>
      <c r="H11" s="153" t="s">
        <v>119</v>
      </c>
    </row>
    <row r="12" spans="1:8" s="149" customFormat="1" ht="12.75" x14ac:dyDescent="0.2">
      <c r="A12" s="221"/>
      <c r="B12" s="160" t="s">
        <v>54</v>
      </c>
      <c r="C12" s="159" t="s">
        <v>19</v>
      </c>
      <c r="D12" s="181"/>
      <c r="E12" s="181"/>
      <c r="F12" s="147"/>
      <c r="G12" s="148"/>
      <c r="H12" s="162" t="s">
        <v>120</v>
      </c>
    </row>
    <row r="13" spans="1:8" s="149" customFormat="1" ht="12.75" x14ac:dyDescent="0.2">
      <c r="A13" s="221"/>
      <c r="B13" s="160" t="s">
        <v>53</v>
      </c>
      <c r="C13" s="159" t="s">
        <v>19</v>
      </c>
      <c r="D13" s="181"/>
      <c r="E13" s="181"/>
      <c r="F13" s="147"/>
      <c r="G13" s="148"/>
      <c r="H13" s="153" t="s">
        <v>121</v>
      </c>
    </row>
    <row r="14" spans="1:8" s="149" customFormat="1" ht="12.75" x14ac:dyDescent="0.2">
      <c r="A14" s="221"/>
      <c r="B14" s="180"/>
      <c r="C14" s="180"/>
      <c r="D14" s="181"/>
      <c r="E14" s="181"/>
      <c r="F14" s="147"/>
      <c r="G14" s="148"/>
      <c r="H14" s="153" t="s">
        <v>122</v>
      </c>
    </row>
    <row r="15" spans="1:8" s="75" customFormat="1" ht="18.75" x14ac:dyDescent="0.25">
      <c r="A15" s="222" t="s">
        <v>127</v>
      </c>
      <c r="B15" s="29" t="s">
        <v>61</v>
      </c>
      <c r="C15" s="177" t="s">
        <v>0</v>
      </c>
      <c r="D15" s="102" t="s">
        <v>58</v>
      </c>
      <c r="E15" s="178" t="s">
        <v>53</v>
      </c>
      <c r="F15" s="98" t="s">
        <v>113</v>
      </c>
      <c r="G15" s="185"/>
      <c r="H15" s="154" t="s">
        <v>102</v>
      </c>
    </row>
    <row r="16" spans="1:8" s="74" customFormat="1" ht="18.75" x14ac:dyDescent="0.25">
      <c r="A16" s="222"/>
      <c r="B16" s="100" t="s">
        <v>114</v>
      </c>
      <c r="C16" s="166"/>
      <c r="D16" s="167">
        <v>30</v>
      </c>
      <c r="E16" s="78">
        <v>20</v>
      </c>
      <c r="F16" s="168">
        <f>D16-E16</f>
        <v>10</v>
      </c>
      <c r="G16" s="185"/>
      <c r="H16" s="155" t="s">
        <v>76</v>
      </c>
    </row>
    <row r="17" spans="1:8" s="74" customFormat="1" ht="18.75" x14ac:dyDescent="0.25">
      <c r="A17" s="222"/>
      <c r="B17" s="101" t="s">
        <v>65</v>
      </c>
      <c r="C17" s="104">
        <v>0.03</v>
      </c>
      <c r="D17" s="169">
        <f>MROUND(D16*$C17,0.05)</f>
        <v>0.9</v>
      </c>
      <c r="E17" s="170">
        <f>ROUND(E16*C17*20,0)/20</f>
        <v>0.6</v>
      </c>
      <c r="F17" s="99"/>
      <c r="G17" s="185"/>
      <c r="H17" s="155"/>
    </row>
    <row r="18" spans="1:8" s="74" customFormat="1" ht="18.75" x14ac:dyDescent="0.25">
      <c r="A18" s="222"/>
      <c r="B18" s="101" t="s">
        <v>89</v>
      </c>
      <c r="C18" s="105"/>
      <c r="D18" s="169">
        <f>D17+D16</f>
        <v>30.9</v>
      </c>
      <c r="E18" s="170">
        <f>E17+E16</f>
        <v>20.6</v>
      </c>
      <c r="F18" s="99"/>
      <c r="G18" s="185"/>
      <c r="H18" s="155"/>
    </row>
    <row r="19" spans="1:8" s="74" customFormat="1" ht="18.75" x14ac:dyDescent="0.25">
      <c r="A19" s="222"/>
      <c r="B19" s="101" t="s">
        <v>60</v>
      </c>
      <c r="C19" s="104">
        <v>-0.05</v>
      </c>
      <c r="D19" s="169">
        <f>ROUND(D18*$C19*20,0)/20</f>
        <v>-1.55</v>
      </c>
      <c r="E19" s="170">
        <f>ROUND(E18*C19*20,0)/20</f>
        <v>-1.05</v>
      </c>
      <c r="F19" s="99"/>
      <c r="G19" s="185"/>
      <c r="H19" s="155"/>
    </row>
    <row r="20" spans="1:8" s="74" customFormat="1" ht="18.75" x14ac:dyDescent="0.25">
      <c r="A20" s="222"/>
      <c r="B20" s="101" t="s">
        <v>87</v>
      </c>
      <c r="C20" s="105"/>
      <c r="D20" s="169">
        <f>D19+D18</f>
        <v>29.349999999999998</v>
      </c>
      <c r="E20" s="170">
        <f>E19+E18</f>
        <v>19.55</v>
      </c>
      <c r="F20" s="99"/>
      <c r="G20" s="185"/>
      <c r="H20" s="155"/>
    </row>
    <row r="21" spans="1:8" s="74" customFormat="1" ht="18.75" x14ac:dyDescent="0.25">
      <c r="A21" s="222"/>
      <c r="B21" s="101" t="s">
        <v>67</v>
      </c>
      <c r="C21" s="104">
        <v>-0.1</v>
      </c>
      <c r="D21" s="195"/>
      <c r="E21" s="170">
        <f>ROUND(E20*C21*20,0)/20</f>
        <v>-1.95</v>
      </c>
      <c r="F21" s="99"/>
      <c r="G21" s="185"/>
      <c r="H21" s="155" t="s">
        <v>80</v>
      </c>
    </row>
    <row r="22" spans="1:8" s="74" customFormat="1" ht="18.75" x14ac:dyDescent="0.25">
      <c r="A22" s="222"/>
      <c r="B22" s="101" t="s">
        <v>88</v>
      </c>
      <c r="C22" s="171"/>
      <c r="D22" s="169">
        <f>D21+D20</f>
        <v>29.349999999999998</v>
      </c>
      <c r="E22" s="170">
        <f>E21+E20</f>
        <v>17.600000000000001</v>
      </c>
      <c r="F22" s="99"/>
      <c r="G22" s="185"/>
      <c r="H22" s="155"/>
    </row>
    <row r="23" spans="1:8" s="74" customFormat="1" ht="18.75" x14ac:dyDescent="0.25">
      <c r="A23" s="222"/>
      <c r="B23" s="101" t="s">
        <v>93</v>
      </c>
      <c r="C23" s="171"/>
      <c r="D23" s="105"/>
      <c r="E23" s="170"/>
      <c r="F23" s="99"/>
      <c r="G23" s="185"/>
      <c r="H23" s="155"/>
    </row>
    <row r="24" spans="1:8" s="74" customFormat="1" ht="18.75" x14ac:dyDescent="0.25">
      <c r="A24" s="222"/>
      <c r="B24" s="165" t="s">
        <v>68</v>
      </c>
      <c r="C24" s="172"/>
      <c r="D24" s="138"/>
      <c r="E24" s="138">
        <v>15</v>
      </c>
      <c r="F24" s="173"/>
      <c r="G24" s="185"/>
      <c r="H24" s="155" t="s">
        <v>79</v>
      </c>
    </row>
    <row r="25" spans="1:8" s="74" customFormat="1" ht="18.75" x14ac:dyDescent="0.25">
      <c r="A25" s="222"/>
      <c r="B25" s="165" t="s">
        <v>69</v>
      </c>
      <c r="C25" s="172"/>
      <c r="D25" s="138"/>
      <c r="E25" s="138">
        <v>0</v>
      </c>
      <c r="F25" s="83"/>
      <c r="G25" s="185"/>
      <c r="H25" s="155"/>
    </row>
    <row r="26" spans="1:8" s="74" customFormat="1" ht="18.75" x14ac:dyDescent="0.25">
      <c r="A26" s="222"/>
      <c r="B26" s="165" t="s">
        <v>70</v>
      </c>
      <c r="C26" s="172"/>
      <c r="D26" s="138"/>
      <c r="E26" s="138">
        <v>0</v>
      </c>
      <c r="F26" s="83"/>
      <c r="G26" s="185"/>
      <c r="H26" s="155"/>
    </row>
    <row r="27" spans="1:8" s="74" customFormat="1" ht="18.75" x14ac:dyDescent="0.25">
      <c r="A27" s="222"/>
      <c r="B27" s="165" t="s">
        <v>71</v>
      </c>
      <c r="C27" s="172"/>
      <c r="D27" s="138"/>
      <c r="E27" s="138">
        <v>0</v>
      </c>
      <c r="F27" s="83"/>
      <c r="G27" s="185"/>
      <c r="H27" s="155"/>
    </row>
    <row r="28" spans="1:8" s="74" customFormat="1" ht="18.75" x14ac:dyDescent="0.25">
      <c r="A28" s="222"/>
      <c r="B28" s="101" t="s">
        <v>124</v>
      </c>
      <c r="C28" s="171"/>
      <c r="D28" s="139">
        <f>SUM(D22:D27)</f>
        <v>29.349999999999998</v>
      </c>
      <c r="E28" s="170">
        <f>E22-SUM(E24:E27)</f>
        <v>2.6000000000000014</v>
      </c>
      <c r="F28" s="99"/>
      <c r="G28" s="185"/>
      <c r="H28" s="155" t="s">
        <v>78</v>
      </c>
    </row>
    <row r="29" spans="1:8" s="74" customFormat="1" ht="18.75" x14ac:dyDescent="0.25">
      <c r="A29" s="222"/>
      <c r="B29" s="101" t="s">
        <v>82</v>
      </c>
      <c r="C29" s="137">
        <v>8.1000000000000003E-2</v>
      </c>
      <c r="D29" s="169">
        <f>MROUND(D28*$C29,0.05)</f>
        <v>2.4000000000000004</v>
      </c>
      <c r="E29" s="170">
        <f>ROUND(E28*C29*20,0)/20</f>
        <v>0.2</v>
      </c>
      <c r="F29" s="99"/>
      <c r="G29" s="185"/>
      <c r="H29" s="155"/>
    </row>
    <row r="30" spans="1:8" s="74" customFormat="1" ht="18.75" x14ac:dyDescent="0.25">
      <c r="A30" s="222"/>
      <c r="B30" s="141" t="s">
        <v>125</v>
      </c>
      <c r="C30" s="174"/>
      <c r="D30" s="175">
        <f>D29+D28</f>
        <v>31.75</v>
      </c>
      <c r="E30" s="176">
        <f>E29+E28</f>
        <v>2.8000000000000016</v>
      </c>
      <c r="F30" s="144"/>
      <c r="G30" s="185"/>
      <c r="H30" s="155"/>
    </row>
    <row r="31" spans="1:8" s="15" customFormat="1" ht="12.75" x14ac:dyDescent="0.25">
      <c r="B31" s="18"/>
      <c r="C31" s="18"/>
      <c r="D31" s="17"/>
      <c r="E31" s="17"/>
      <c r="H31" s="156"/>
    </row>
    <row r="32" spans="1:8" s="15" customFormat="1" ht="12.75" x14ac:dyDescent="0.25">
      <c r="B32" s="18"/>
      <c r="C32" s="18"/>
      <c r="D32" s="17"/>
      <c r="E32" s="17"/>
      <c r="H32" s="156"/>
    </row>
    <row r="33" spans="2:8" s="15" customFormat="1" ht="12.75" x14ac:dyDescent="0.25">
      <c r="B33" s="18"/>
      <c r="C33" s="18"/>
      <c r="D33" s="17"/>
      <c r="E33" s="17"/>
      <c r="H33" s="156"/>
    </row>
    <row r="34" spans="2:8" s="15" customFormat="1" ht="12.75" x14ac:dyDescent="0.25">
      <c r="B34" s="18"/>
      <c r="C34" s="18"/>
      <c r="D34" s="17"/>
      <c r="E34" s="17"/>
      <c r="H34" s="156"/>
    </row>
    <row r="35" spans="2:8" s="15" customFormat="1" ht="12.75" x14ac:dyDescent="0.25">
      <c r="B35" s="18"/>
      <c r="C35" s="18"/>
      <c r="D35" s="17"/>
      <c r="E35" s="17"/>
      <c r="H35" s="156"/>
    </row>
    <row r="36" spans="2:8" s="15" customFormat="1" ht="12.75" x14ac:dyDescent="0.25">
      <c r="B36" s="18"/>
      <c r="C36" s="18"/>
      <c r="D36" s="17"/>
      <c r="E36" s="17"/>
      <c r="H36" s="156"/>
    </row>
    <row r="37" spans="2:8" s="15" customFormat="1" ht="12.75" x14ac:dyDescent="0.25">
      <c r="B37" s="18"/>
      <c r="C37" s="18"/>
      <c r="D37" s="17"/>
      <c r="E37" s="17"/>
      <c r="H37" s="156"/>
    </row>
    <row r="38" spans="2:8" s="15" customFormat="1" ht="12.75" x14ac:dyDescent="0.25">
      <c r="B38" s="18"/>
      <c r="C38" s="18"/>
      <c r="D38" s="17"/>
      <c r="E38" s="17"/>
      <c r="H38" s="156"/>
    </row>
    <row r="39" spans="2:8" s="15" customFormat="1" ht="12.75" x14ac:dyDescent="0.25">
      <c r="B39" s="18"/>
      <c r="C39" s="18"/>
      <c r="D39" s="17"/>
      <c r="E39" s="17"/>
      <c r="H39" s="156"/>
    </row>
    <row r="40" spans="2:8" s="15" customFormat="1" ht="12.75" x14ac:dyDescent="0.25">
      <c r="B40" s="18"/>
      <c r="C40" s="18"/>
      <c r="D40" s="17"/>
      <c r="E40" s="17"/>
      <c r="H40" s="156"/>
    </row>
    <row r="41" spans="2:8" s="15" customFormat="1" ht="12.75" x14ac:dyDescent="0.25">
      <c r="B41" s="18"/>
      <c r="C41" s="18"/>
      <c r="D41" s="17"/>
      <c r="E41" s="17"/>
      <c r="H41" s="156"/>
    </row>
    <row r="42" spans="2:8" s="15" customFormat="1" ht="12.75" x14ac:dyDescent="0.25">
      <c r="B42" s="18"/>
      <c r="C42" s="18"/>
      <c r="D42" s="17"/>
      <c r="E42" s="17"/>
      <c r="H42" s="156"/>
    </row>
    <row r="43" spans="2:8" s="15" customFormat="1" ht="12.75" x14ac:dyDescent="0.25">
      <c r="B43" s="18"/>
      <c r="C43" s="18"/>
      <c r="D43" s="17"/>
      <c r="E43" s="17"/>
      <c r="H43" s="156"/>
    </row>
    <row r="44" spans="2:8" s="15" customFormat="1" ht="12.75" x14ac:dyDescent="0.25">
      <c r="B44" s="18"/>
      <c r="C44" s="18"/>
      <c r="D44" s="17"/>
      <c r="E44" s="17"/>
      <c r="H44" s="156"/>
    </row>
    <row r="45" spans="2:8" s="15" customFormat="1" ht="12.75" x14ac:dyDescent="0.25">
      <c r="B45" s="18"/>
      <c r="C45" s="18"/>
      <c r="D45" s="17"/>
      <c r="E45" s="17"/>
      <c r="H45" s="156"/>
    </row>
    <row r="46" spans="2:8" s="15" customFormat="1" ht="12.75" x14ac:dyDescent="0.25">
      <c r="B46" s="18"/>
      <c r="C46" s="18"/>
      <c r="D46" s="17"/>
      <c r="E46" s="17"/>
      <c r="H46" s="156"/>
    </row>
    <row r="47" spans="2:8" s="15" customFormat="1" ht="12.75" x14ac:dyDescent="0.25">
      <c r="B47" s="18"/>
      <c r="C47" s="18"/>
      <c r="D47" s="17"/>
      <c r="E47" s="17"/>
      <c r="H47" s="156"/>
    </row>
    <row r="48" spans="2:8" s="15" customFormat="1" ht="12.75" x14ac:dyDescent="0.25">
      <c r="B48" s="18"/>
      <c r="C48" s="18"/>
      <c r="D48" s="17"/>
      <c r="E48" s="17"/>
      <c r="H48" s="156"/>
    </row>
    <row r="49" spans="2:8" s="15" customFormat="1" ht="12.75" x14ac:dyDescent="0.25">
      <c r="B49" s="18"/>
      <c r="C49" s="18"/>
      <c r="D49" s="17"/>
      <c r="E49" s="17"/>
      <c r="H49" s="156"/>
    </row>
    <row r="50" spans="2:8" s="15" customFormat="1" ht="12.75" x14ac:dyDescent="0.25">
      <c r="B50" s="18"/>
      <c r="C50" s="18"/>
      <c r="D50" s="17"/>
      <c r="E50" s="17"/>
      <c r="H50" s="156"/>
    </row>
    <row r="51" spans="2:8" s="15" customFormat="1" ht="12.75" x14ac:dyDescent="0.25">
      <c r="B51" s="18"/>
      <c r="C51" s="18"/>
      <c r="D51" s="17"/>
      <c r="E51" s="17"/>
      <c r="H51" s="156"/>
    </row>
    <row r="52" spans="2:8" s="15" customFormat="1" ht="12.75" x14ac:dyDescent="0.25">
      <c r="B52" s="18"/>
      <c r="C52" s="18"/>
      <c r="D52" s="17"/>
      <c r="E52" s="17"/>
      <c r="H52" s="156"/>
    </row>
    <row r="53" spans="2:8" s="15" customFormat="1" ht="12.75" x14ac:dyDescent="0.25">
      <c r="B53" s="18"/>
      <c r="C53" s="18"/>
      <c r="D53" s="17"/>
      <c r="E53" s="17"/>
      <c r="H53" s="156"/>
    </row>
    <row r="54" spans="2:8" s="15" customFormat="1" ht="12.75" x14ac:dyDescent="0.25">
      <c r="B54" s="18"/>
      <c r="C54" s="18"/>
      <c r="D54" s="17"/>
      <c r="E54" s="17"/>
      <c r="H54" s="156"/>
    </row>
    <row r="55" spans="2:8" s="15" customFormat="1" ht="12.75" x14ac:dyDescent="0.25">
      <c r="B55" s="18"/>
      <c r="C55" s="18"/>
      <c r="D55" s="17"/>
      <c r="E55" s="17"/>
      <c r="H55" s="156"/>
    </row>
    <row r="56" spans="2:8" s="15" customFormat="1" ht="12.75" x14ac:dyDescent="0.25">
      <c r="B56" s="18"/>
      <c r="C56" s="18"/>
      <c r="D56" s="17"/>
      <c r="E56" s="17"/>
      <c r="H56" s="156"/>
    </row>
    <row r="57" spans="2:8" s="15" customFormat="1" ht="12.75" x14ac:dyDescent="0.25">
      <c r="B57" s="18"/>
      <c r="C57" s="18"/>
      <c r="D57" s="17"/>
      <c r="E57" s="17"/>
      <c r="H57" s="156"/>
    </row>
    <row r="58" spans="2:8" s="15" customFormat="1" ht="12.75" x14ac:dyDescent="0.25">
      <c r="B58" s="18"/>
      <c r="C58" s="18"/>
      <c r="D58" s="17"/>
      <c r="E58" s="17"/>
      <c r="H58" s="156"/>
    </row>
    <row r="59" spans="2:8" s="15" customFormat="1" ht="12.75" x14ac:dyDescent="0.25">
      <c r="B59" s="18"/>
      <c r="C59" s="18"/>
      <c r="D59" s="17"/>
      <c r="E59" s="17"/>
      <c r="H59" s="156"/>
    </row>
    <row r="60" spans="2:8" s="15" customFormat="1" ht="12.75" x14ac:dyDescent="0.25">
      <c r="B60" s="18"/>
      <c r="C60" s="18"/>
      <c r="D60" s="17"/>
      <c r="E60" s="17"/>
      <c r="H60" s="156"/>
    </row>
    <row r="61" spans="2:8" s="15" customFormat="1" ht="12.75" x14ac:dyDescent="0.25">
      <c r="B61" s="18"/>
      <c r="C61" s="18"/>
      <c r="D61" s="17"/>
      <c r="E61" s="17"/>
      <c r="H61" s="156"/>
    </row>
    <row r="62" spans="2:8" s="15" customFormat="1" ht="12.75" x14ac:dyDescent="0.25">
      <c r="B62" s="18"/>
      <c r="C62" s="18"/>
      <c r="D62" s="17"/>
      <c r="E62" s="17"/>
      <c r="H62" s="156"/>
    </row>
    <row r="63" spans="2:8" s="15" customFormat="1" ht="12.75" x14ac:dyDescent="0.25">
      <c r="B63" s="18"/>
      <c r="C63" s="18"/>
      <c r="D63" s="17"/>
      <c r="E63" s="17"/>
      <c r="H63" s="156"/>
    </row>
    <row r="64" spans="2:8" s="15" customFormat="1" ht="12.75" x14ac:dyDescent="0.25">
      <c r="B64" s="18"/>
      <c r="C64" s="18"/>
      <c r="D64" s="17"/>
      <c r="E64" s="17"/>
      <c r="H64" s="156"/>
    </row>
    <row r="65" spans="2:8" s="15" customFormat="1" ht="12.75" x14ac:dyDescent="0.25">
      <c r="B65" s="18"/>
      <c r="C65" s="18"/>
      <c r="D65" s="17"/>
      <c r="E65" s="17"/>
      <c r="H65" s="156"/>
    </row>
    <row r="66" spans="2:8" s="15" customFormat="1" ht="12.75" x14ac:dyDescent="0.25">
      <c r="B66" s="18"/>
      <c r="C66" s="18"/>
      <c r="D66" s="17"/>
      <c r="E66" s="17"/>
      <c r="H66" s="156"/>
    </row>
    <row r="67" spans="2:8" s="15" customFormat="1" ht="12.75" x14ac:dyDescent="0.25">
      <c r="B67" s="18"/>
      <c r="C67" s="18"/>
      <c r="D67" s="17"/>
      <c r="E67" s="17"/>
      <c r="H67" s="156"/>
    </row>
    <row r="68" spans="2:8" s="15" customFormat="1" ht="12.75" x14ac:dyDescent="0.25">
      <c r="B68" s="18"/>
      <c r="C68" s="18"/>
      <c r="D68" s="17"/>
      <c r="E68" s="17"/>
      <c r="H68" s="156"/>
    </row>
    <row r="69" spans="2:8" s="15" customFormat="1" ht="12.75" x14ac:dyDescent="0.25">
      <c r="B69" s="18"/>
      <c r="C69" s="18"/>
      <c r="D69" s="17"/>
      <c r="E69" s="17"/>
      <c r="H69" s="156"/>
    </row>
    <row r="70" spans="2:8" s="15" customFormat="1" ht="12.75" x14ac:dyDescent="0.25">
      <c r="B70" s="18"/>
      <c r="C70" s="18"/>
      <c r="D70" s="17"/>
      <c r="E70" s="17"/>
      <c r="H70" s="156"/>
    </row>
    <row r="71" spans="2:8" s="15" customFormat="1" ht="12.75" x14ac:dyDescent="0.25">
      <c r="B71" s="18"/>
      <c r="C71" s="18"/>
      <c r="D71" s="17"/>
      <c r="E71" s="17"/>
      <c r="H71" s="156"/>
    </row>
    <row r="72" spans="2:8" s="15" customFormat="1" ht="12.75" x14ac:dyDescent="0.25">
      <c r="B72" s="18"/>
      <c r="C72" s="18"/>
      <c r="D72" s="17"/>
      <c r="E72" s="17"/>
      <c r="H72" s="156"/>
    </row>
    <row r="73" spans="2:8" s="15" customFormat="1" ht="12.75" x14ac:dyDescent="0.25">
      <c r="B73" s="18"/>
      <c r="C73" s="18"/>
      <c r="D73" s="17"/>
      <c r="E73" s="17"/>
      <c r="H73" s="156"/>
    </row>
    <row r="74" spans="2:8" s="15" customFormat="1" ht="12.75" x14ac:dyDescent="0.25">
      <c r="B74" s="18"/>
      <c r="C74" s="18"/>
      <c r="D74" s="17"/>
      <c r="E74" s="17"/>
      <c r="H74" s="156"/>
    </row>
    <row r="75" spans="2:8" s="15" customFormat="1" ht="12.75" x14ac:dyDescent="0.25">
      <c r="B75" s="18"/>
      <c r="C75" s="18"/>
      <c r="D75" s="17"/>
      <c r="E75" s="17"/>
      <c r="H75" s="156"/>
    </row>
    <row r="76" spans="2:8" s="15" customFormat="1" ht="12.75" x14ac:dyDescent="0.25">
      <c r="B76" s="18"/>
      <c r="C76" s="18"/>
      <c r="D76" s="17"/>
      <c r="E76" s="17"/>
      <c r="H76" s="156"/>
    </row>
    <row r="77" spans="2:8" s="15" customFormat="1" ht="12.75" x14ac:dyDescent="0.25">
      <c r="B77" s="18"/>
      <c r="C77" s="18"/>
      <c r="D77" s="17"/>
      <c r="E77" s="17"/>
      <c r="H77" s="156"/>
    </row>
    <row r="78" spans="2:8" s="15" customFormat="1" ht="12.75" x14ac:dyDescent="0.25">
      <c r="B78" s="18"/>
      <c r="C78" s="18"/>
      <c r="D78" s="17"/>
      <c r="E78" s="17"/>
      <c r="H78" s="156"/>
    </row>
    <row r="79" spans="2:8" s="15" customFormat="1" ht="12.75" x14ac:dyDescent="0.25">
      <c r="B79" s="18"/>
      <c r="C79" s="18"/>
      <c r="D79" s="17"/>
      <c r="E79" s="17"/>
      <c r="H79" s="156"/>
    </row>
    <row r="80" spans="2:8" s="15" customFormat="1" ht="12.75" x14ac:dyDescent="0.25">
      <c r="B80" s="18"/>
      <c r="C80" s="18"/>
      <c r="D80" s="17"/>
      <c r="E80" s="17"/>
      <c r="H80" s="156"/>
    </row>
    <row r="81" spans="2:8" s="15" customFormat="1" ht="12.75" x14ac:dyDescent="0.25">
      <c r="B81" s="18"/>
      <c r="C81" s="18"/>
      <c r="D81" s="17"/>
      <c r="E81" s="17"/>
      <c r="H81" s="156"/>
    </row>
    <row r="82" spans="2:8" s="15" customFormat="1" ht="12.75" x14ac:dyDescent="0.25">
      <c r="B82" s="18"/>
      <c r="C82" s="18"/>
      <c r="D82" s="17"/>
      <c r="E82" s="17"/>
      <c r="H82" s="156"/>
    </row>
    <row r="83" spans="2:8" s="15" customFormat="1" ht="12.75" x14ac:dyDescent="0.25">
      <c r="B83" s="18"/>
      <c r="C83" s="18"/>
      <c r="D83" s="17"/>
      <c r="E83" s="17"/>
      <c r="H83" s="156"/>
    </row>
    <row r="84" spans="2:8" s="15" customFormat="1" ht="12.75" x14ac:dyDescent="0.25">
      <c r="B84" s="18"/>
      <c r="C84" s="18"/>
      <c r="D84" s="17"/>
      <c r="E84" s="17"/>
      <c r="H84" s="156"/>
    </row>
    <row r="85" spans="2:8" s="15" customFormat="1" ht="12.75" x14ac:dyDescent="0.25">
      <c r="B85" s="18"/>
      <c r="C85" s="18"/>
      <c r="D85" s="17"/>
      <c r="E85" s="17"/>
      <c r="H85" s="156"/>
    </row>
    <row r="86" spans="2:8" s="15" customFormat="1" ht="12.75" x14ac:dyDescent="0.25">
      <c r="B86" s="18"/>
      <c r="C86" s="18"/>
      <c r="D86" s="17"/>
      <c r="E86" s="17"/>
      <c r="H86" s="156"/>
    </row>
    <row r="87" spans="2:8" s="16" customFormat="1" ht="12.75" x14ac:dyDescent="0.25">
      <c r="B87" s="18"/>
      <c r="C87" s="18"/>
      <c r="D87" s="15"/>
      <c r="E87" s="15"/>
      <c r="F87" s="15"/>
      <c r="G87" s="15"/>
      <c r="H87" s="157"/>
    </row>
    <row r="88" spans="2:8" s="16" customFormat="1" ht="12.75" x14ac:dyDescent="0.25">
      <c r="B88" s="18"/>
      <c r="C88" s="18"/>
      <c r="D88" s="15"/>
      <c r="E88" s="15"/>
      <c r="F88" s="15"/>
      <c r="G88" s="15"/>
      <c r="H88" s="157"/>
    </row>
    <row r="89" spans="2:8" s="16" customFormat="1" ht="12.75" x14ac:dyDescent="0.25">
      <c r="B89" s="18"/>
      <c r="C89" s="18"/>
      <c r="D89" s="15"/>
      <c r="E89" s="15"/>
      <c r="F89" s="15"/>
      <c r="G89" s="15"/>
      <c r="H89" s="157"/>
    </row>
    <row r="90" spans="2:8" s="16" customFormat="1" ht="12.75" x14ac:dyDescent="0.25">
      <c r="B90" s="18"/>
      <c r="C90" s="18"/>
      <c r="D90" s="15"/>
      <c r="E90" s="15"/>
      <c r="F90" s="15"/>
      <c r="G90" s="15"/>
      <c r="H90" s="157"/>
    </row>
    <row r="91" spans="2:8" s="16" customFormat="1" ht="12.75" x14ac:dyDescent="0.25">
      <c r="B91" s="18"/>
      <c r="C91" s="18"/>
      <c r="D91" s="15"/>
      <c r="E91" s="15"/>
      <c r="F91" s="15"/>
      <c r="G91" s="15"/>
      <c r="H91" s="157"/>
    </row>
    <row r="92" spans="2:8" s="16" customFormat="1" ht="12.75" x14ac:dyDescent="0.25">
      <c r="B92" s="18"/>
      <c r="C92" s="18"/>
      <c r="D92" s="15"/>
      <c r="E92" s="15"/>
      <c r="F92" s="15"/>
      <c r="G92" s="15"/>
      <c r="H92" s="157"/>
    </row>
    <row r="93" spans="2:8" s="16" customFormat="1" ht="12.75" x14ac:dyDescent="0.25">
      <c r="B93" s="18"/>
      <c r="C93" s="18"/>
      <c r="D93" s="15"/>
      <c r="E93" s="15"/>
      <c r="F93" s="15"/>
      <c r="G93" s="15"/>
      <c r="H93" s="157"/>
    </row>
    <row r="94" spans="2:8" s="16" customFormat="1" ht="12.75" x14ac:dyDescent="0.25">
      <c r="B94" s="18"/>
      <c r="C94" s="18"/>
      <c r="D94" s="15"/>
      <c r="E94" s="15"/>
      <c r="F94" s="15"/>
      <c r="G94" s="15"/>
      <c r="H94" s="157"/>
    </row>
    <row r="95" spans="2:8" s="16" customFormat="1" ht="12.75" x14ac:dyDescent="0.25">
      <c r="B95" s="18"/>
      <c r="C95" s="18"/>
      <c r="D95" s="15"/>
      <c r="E95" s="15"/>
      <c r="F95" s="15"/>
      <c r="G95" s="15"/>
      <c r="H95" s="157"/>
    </row>
    <row r="96" spans="2:8" s="16" customFormat="1" ht="12.75" x14ac:dyDescent="0.25">
      <c r="B96" s="18"/>
      <c r="C96" s="18"/>
      <c r="D96" s="15"/>
      <c r="E96" s="15"/>
      <c r="F96" s="15"/>
      <c r="G96" s="15"/>
      <c r="H96" s="157"/>
    </row>
    <row r="97" spans="2:8" s="16" customFormat="1" ht="12.75" x14ac:dyDescent="0.25">
      <c r="B97" s="18"/>
      <c r="C97" s="18"/>
      <c r="D97" s="15"/>
      <c r="E97" s="15"/>
      <c r="F97" s="15"/>
      <c r="G97" s="15"/>
      <c r="H97" s="157"/>
    </row>
    <row r="98" spans="2:8" s="16" customFormat="1" ht="12.75" x14ac:dyDescent="0.25">
      <c r="B98" s="18"/>
      <c r="C98" s="18"/>
      <c r="D98" s="15"/>
      <c r="E98" s="15"/>
      <c r="F98" s="15"/>
      <c r="G98" s="15"/>
      <c r="H98" s="157"/>
    </row>
    <row r="99" spans="2:8" s="16" customFormat="1" ht="12.75" x14ac:dyDescent="0.25">
      <c r="B99" s="18"/>
      <c r="C99" s="18"/>
      <c r="D99" s="15"/>
      <c r="E99" s="15"/>
      <c r="F99" s="15"/>
      <c r="G99" s="15"/>
      <c r="H99" s="157"/>
    </row>
    <row r="100" spans="2:8" s="16" customFormat="1" ht="12.75" x14ac:dyDescent="0.25">
      <c r="B100" s="18"/>
      <c r="C100" s="18"/>
      <c r="D100" s="15"/>
      <c r="E100" s="15"/>
      <c r="F100" s="15"/>
      <c r="G100" s="15"/>
      <c r="H100" s="157"/>
    </row>
    <row r="101" spans="2:8" s="16" customFormat="1" ht="12.75" x14ac:dyDescent="0.25">
      <c r="B101" s="18"/>
      <c r="C101" s="18"/>
      <c r="D101" s="15"/>
      <c r="E101" s="15"/>
      <c r="F101" s="15"/>
      <c r="G101" s="15"/>
      <c r="H101" s="157"/>
    </row>
  </sheetData>
  <mergeCells count="3">
    <mergeCell ref="B3:C3"/>
    <mergeCell ref="A1:A14"/>
    <mergeCell ref="A15:A30"/>
  </mergeCells>
  <conditionalFormatting sqref="B5">
    <cfRule type="containsText" dxfId="18" priority="2" operator="containsText" text="désignation">
      <formula>NOT(ISERROR(SEARCH("désignation",B5)))</formula>
    </cfRule>
  </conditionalFormatting>
  <conditionalFormatting sqref="B6:B7">
    <cfRule type="containsText" dxfId="17" priority="1" operator="containsText" text="xxx">
      <formula>NOT(ISERROR(SEARCH("xxx",B6)))</formula>
    </cfRule>
  </conditionalFormatting>
  <conditionalFormatting sqref="C9:C13">
    <cfRule type="containsText" dxfId="16" priority="4" operator="containsText" text="xxxx">
      <formula>NOT(ISERROR(SEARCH("xxxx",C9)))</formula>
    </cfRule>
  </conditionalFormatting>
  <conditionalFormatting sqref="F1:F2">
    <cfRule type="containsText" dxfId="15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E24:E27" xr:uid="{1C50CF3E-DF60-45C3-B1A7-4F9117A10812}">
      <formula1>0</formula1>
    </dataValidation>
  </dataValidations>
  <pageMargins left="0.86614173228346458" right="0.59055118110236227" top="1.7716535433070868" bottom="0.59055118110236227" header="0.59055118110236227" footer="0.31496062992125984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1B0A-AE53-4AD6-A8B0-4AC8CA245B21}">
  <sheetPr codeName="Feuil2">
    <tabColor rgb="FF008000"/>
  </sheetPr>
  <dimension ref="A1:I110"/>
  <sheetViews>
    <sheetView topLeftCell="A5" zoomScale="130" zoomScaleNormal="130" workbookViewId="0">
      <selection sqref="A1:A14"/>
    </sheetView>
  </sheetViews>
  <sheetFormatPr baseColWidth="10" defaultRowHeight="15" x14ac:dyDescent="0.25"/>
  <cols>
    <col min="2" max="2" width="39.7109375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5.28515625" style="152" customWidth="1"/>
  </cols>
  <sheetData>
    <row r="1" spans="1:9" s="145" customFormat="1" ht="12.75" customHeight="1" x14ac:dyDescent="0.2">
      <c r="A1" s="221" t="s">
        <v>51</v>
      </c>
      <c r="B1" s="182"/>
      <c r="C1" s="182"/>
      <c r="D1" s="183"/>
      <c r="E1" s="163" t="s">
        <v>42</v>
      </c>
      <c r="F1" s="163"/>
      <c r="G1" s="164" t="s">
        <v>19</v>
      </c>
      <c r="H1" s="180"/>
      <c r="I1" s="158" t="s">
        <v>73</v>
      </c>
    </row>
    <row r="2" spans="1:9" s="145" customFormat="1" ht="12.75" x14ac:dyDescent="0.2">
      <c r="A2" s="221"/>
      <c r="B2" s="182"/>
      <c r="C2" s="182"/>
      <c r="D2" s="183"/>
      <c r="E2" s="163"/>
      <c r="F2" s="163"/>
      <c r="G2" s="164"/>
      <c r="H2" s="180"/>
      <c r="I2" s="179" t="s">
        <v>74</v>
      </c>
    </row>
    <row r="3" spans="1:9" s="145" customFormat="1" ht="51.75" customHeight="1" x14ac:dyDescent="0.2">
      <c r="A3" s="221"/>
      <c r="B3" s="220" t="s">
        <v>94</v>
      </c>
      <c r="C3" s="220"/>
      <c r="D3" s="183"/>
      <c r="E3" s="183"/>
      <c r="F3" s="183"/>
      <c r="G3" s="184"/>
      <c r="H3" s="180"/>
      <c r="I3" s="223" t="s">
        <v>128</v>
      </c>
    </row>
    <row r="4" spans="1:9" s="145" customFormat="1" ht="12.75" x14ac:dyDescent="0.2">
      <c r="A4" s="221"/>
      <c r="B4" s="147"/>
      <c r="C4" s="147"/>
      <c r="D4" s="147"/>
      <c r="E4" s="147"/>
      <c r="F4" s="147"/>
      <c r="G4" s="147"/>
      <c r="H4" s="180"/>
      <c r="I4" s="223"/>
    </row>
    <row r="5" spans="1:9" s="149" customFormat="1" ht="15.75" x14ac:dyDescent="0.25">
      <c r="A5" s="221"/>
      <c r="B5" s="218" t="s">
        <v>111</v>
      </c>
      <c r="C5" s="145"/>
      <c r="D5" s="146"/>
      <c r="E5" s="146"/>
      <c r="F5" s="146"/>
      <c r="G5" s="147"/>
      <c r="H5" s="148"/>
      <c r="I5" s="223"/>
    </row>
    <row r="6" spans="1:9" s="10" customFormat="1" ht="15.75" x14ac:dyDescent="0.25">
      <c r="A6" s="221"/>
      <c r="B6" s="150" t="s">
        <v>62</v>
      </c>
      <c r="C6" s="150"/>
      <c r="D6" s="12"/>
      <c r="E6" s="12"/>
      <c r="F6" s="12"/>
      <c r="G6" s="151"/>
      <c r="H6" s="13"/>
      <c r="I6" s="223"/>
    </row>
    <row r="7" spans="1:9" s="10" customFormat="1" ht="15.75" x14ac:dyDescent="0.25">
      <c r="A7" s="221"/>
      <c r="B7" s="150" t="s">
        <v>48</v>
      </c>
      <c r="C7" s="150"/>
      <c r="D7" s="12"/>
      <c r="E7" s="12"/>
      <c r="F7" s="12"/>
      <c r="G7" s="151"/>
      <c r="H7" s="13"/>
      <c r="I7" s="223"/>
    </row>
    <row r="8" spans="1:9" s="149" customFormat="1" ht="12.75" x14ac:dyDescent="0.2">
      <c r="A8" s="221"/>
      <c r="B8" s="180"/>
      <c r="C8" s="180"/>
      <c r="D8" s="181"/>
      <c r="E8" s="181"/>
      <c r="F8" s="181"/>
      <c r="G8" s="147"/>
      <c r="H8" s="148"/>
      <c r="I8" s="223"/>
    </row>
    <row r="9" spans="1:9" s="149" customFormat="1" ht="12.75" x14ac:dyDescent="0.2">
      <c r="A9" s="221"/>
      <c r="B9" s="160" t="s">
        <v>57</v>
      </c>
      <c r="C9" s="159" t="s">
        <v>19</v>
      </c>
      <c r="D9" s="181"/>
      <c r="E9" s="181"/>
      <c r="F9" s="181"/>
      <c r="G9" s="147"/>
      <c r="H9" s="148"/>
      <c r="I9" s="223"/>
    </row>
    <row r="10" spans="1:9" s="149" customFormat="1" ht="12.75" x14ac:dyDescent="0.2">
      <c r="A10" s="221"/>
      <c r="B10" s="160" t="s">
        <v>56</v>
      </c>
      <c r="C10" s="159" t="s">
        <v>19</v>
      </c>
      <c r="D10" s="181"/>
      <c r="E10" s="181"/>
      <c r="F10" s="181"/>
      <c r="G10" s="147"/>
      <c r="H10" s="148"/>
      <c r="I10" s="223"/>
    </row>
    <row r="11" spans="1:9" s="149" customFormat="1" ht="12.75" x14ac:dyDescent="0.2">
      <c r="A11" s="221"/>
      <c r="B11" s="160" t="s">
        <v>55</v>
      </c>
      <c r="C11" s="159" t="s">
        <v>19</v>
      </c>
      <c r="D11" s="181"/>
      <c r="E11" s="181"/>
      <c r="F11" s="181"/>
      <c r="G11" s="147"/>
      <c r="H11" s="148"/>
      <c r="I11" s="223"/>
    </row>
    <row r="12" spans="1:9" s="149" customFormat="1" ht="12.75" x14ac:dyDescent="0.2">
      <c r="A12" s="221"/>
      <c r="B12" s="160" t="s">
        <v>54</v>
      </c>
      <c r="C12" s="159" t="s">
        <v>19</v>
      </c>
      <c r="D12" s="181"/>
      <c r="E12" s="181"/>
      <c r="F12" s="181"/>
      <c r="G12" s="147"/>
      <c r="H12" s="148"/>
      <c r="I12" s="223"/>
    </row>
    <row r="13" spans="1:9" s="149" customFormat="1" ht="12.75" x14ac:dyDescent="0.2">
      <c r="A13" s="221"/>
      <c r="B13" s="160" t="s">
        <v>53</v>
      </c>
      <c r="C13" s="159" t="s">
        <v>19</v>
      </c>
      <c r="D13" s="181"/>
      <c r="E13" s="181"/>
      <c r="F13" s="181"/>
      <c r="G13" s="147"/>
      <c r="H13" s="148"/>
      <c r="I13" s="223"/>
    </row>
    <row r="14" spans="1:9" s="149" customFormat="1" ht="12.75" x14ac:dyDescent="0.2">
      <c r="A14" s="221"/>
      <c r="B14" s="180"/>
      <c r="C14" s="180"/>
      <c r="D14" s="181"/>
      <c r="E14" s="181"/>
      <c r="F14" s="181"/>
      <c r="G14" s="147"/>
      <c r="H14" s="148"/>
      <c r="I14" s="223"/>
    </row>
    <row r="15" spans="1:9" s="74" customFormat="1" ht="25.5" x14ac:dyDescent="0.25">
      <c r="A15" s="222" t="s">
        <v>103</v>
      </c>
      <c r="B15" s="29" t="s">
        <v>61</v>
      </c>
      <c r="C15" s="130" t="s">
        <v>0</v>
      </c>
      <c r="D15" s="102" t="s">
        <v>58</v>
      </c>
      <c r="E15" s="125" t="s">
        <v>83</v>
      </c>
      <c r="F15" s="125" t="s">
        <v>129</v>
      </c>
      <c r="G15" s="98" t="s">
        <v>53</v>
      </c>
      <c r="H15" s="185"/>
      <c r="I15" s="154" t="s">
        <v>102</v>
      </c>
    </row>
    <row r="16" spans="1:9" s="74" customFormat="1" ht="18.75" x14ac:dyDescent="0.25">
      <c r="A16" s="222"/>
      <c r="B16" s="100" t="s">
        <v>110</v>
      </c>
      <c r="C16" s="131"/>
      <c r="D16" s="103"/>
      <c r="E16" s="126"/>
      <c r="F16" s="126"/>
      <c r="G16" s="79"/>
      <c r="H16" s="185"/>
      <c r="I16" s="155" t="s">
        <v>76</v>
      </c>
    </row>
    <row r="17" spans="1:9" s="74" customFormat="1" ht="18.75" x14ac:dyDescent="0.25">
      <c r="A17" s="222"/>
      <c r="B17" s="116" t="s">
        <v>86</v>
      </c>
      <c r="C17" s="132"/>
      <c r="D17" s="117">
        <v>40000</v>
      </c>
      <c r="E17" s="140">
        <v>0.8</v>
      </c>
      <c r="F17" s="140" t="s">
        <v>20</v>
      </c>
      <c r="G17" s="120">
        <f>MROUND(D17*E17,0.05)</f>
        <v>32000</v>
      </c>
      <c r="H17" s="185"/>
      <c r="I17" s="155" t="s">
        <v>77</v>
      </c>
    </row>
    <row r="18" spans="1:9" s="74" customFormat="1" ht="18.75" x14ac:dyDescent="0.25">
      <c r="A18" s="222"/>
      <c r="B18" s="116" t="s">
        <v>105</v>
      </c>
      <c r="C18" s="132"/>
      <c r="D18" s="117">
        <v>50000</v>
      </c>
      <c r="E18" s="140">
        <v>0</v>
      </c>
      <c r="F18" s="140" t="s">
        <v>20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222"/>
      <c r="B19" s="116" t="s">
        <v>106</v>
      </c>
      <c r="C19" s="132"/>
      <c r="D19" s="117">
        <v>5000</v>
      </c>
      <c r="E19" s="140">
        <v>0</v>
      </c>
      <c r="F19" s="140" t="s">
        <v>20</v>
      </c>
      <c r="G19" s="120">
        <f t="shared" si="0"/>
        <v>0</v>
      </c>
      <c r="H19" s="185"/>
      <c r="I19" s="155"/>
    </row>
    <row r="20" spans="1:9" s="74" customFormat="1" ht="18.75" x14ac:dyDescent="0.25">
      <c r="A20" s="222"/>
      <c r="B20" s="116" t="s">
        <v>107</v>
      </c>
      <c r="C20" s="132"/>
      <c r="D20" s="117">
        <v>20000</v>
      </c>
      <c r="E20" s="140">
        <v>0</v>
      </c>
      <c r="F20" s="140" t="s">
        <v>20</v>
      </c>
      <c r="G20" s="120">
        <f t="shared" si="0"/>
        <v>0</v>
      </c>
      <c r="H20" s="185"/>
      <c r="I20" s="155"/>
    </row>
    <row r="21" spans="1:9" s="74" customFormat="1" ht="18.75" x14ac:dyDescent="0.25">
      <c r="A21" s="222"/>
      <c r="B21" s="116" t="s">
        <v>95</v>
      </c>
      <c r="C21" s="132"/>
      <c r="D21" s="117">
        <v>50000</v>
      </c>
      <c r="E21" s="140">
        <v>0</v>
      </c>
      <c r="F21" s="140" t="s">
        <v>20</v>
      </c>
      <c r="G21" s="120">
        <f t="shared" si="0"/>
        <v>0</v>
      </c>
      <c r="H21" s="185"/>
      <c r="I21" s="155"/>
    </row>
    <row r="22" spans="1:9" s="74" customFormat="1" ht="18.75" x14ac:dyDescent="0.25">
      <c r="A22" s="222"/>
      <c r="B22" s="116" t="s">
        <v>108</v>
      </c>
      <c r="C22" s="132"/>
      <c r="D22" s="117">
        <v>100000</v>
      </c>
      <c r="E22" s="140">
        <v>0</v>
      </c>
      <c r="F22" s="140" t="s">
        <v>20</v>
      </c>
      <c r="G22" s="120">
        <f t="shared" si="0"/>
        <v>0</v>
      </c>
      <c r="H22" s="185"/>
      <c r="I22" s="155"/>
    </row>
    <row r="23" spans="1:9" s="74" customFormat="1" ht="18.75" x14ac:dyDescent="0.25">
      <c r="A23" s="222"/>
      <c r="B23" s="116" t="s">
        <v>109</v>
      </c>
      <c r="C23" s="132"/>
      <c r="D23" s="117">
        <v>5000</v>
      </c>
      <c r="E23" s="140">
        <v>0</v>
      </c>
      <c r="F23" s="140" t="s">
        <v>20</v>
      </c>
      <c r="G23" s="120">
        <f t="shared" si="0"/>
        <v>0</v>
      </c>
      <c r="H23" s="185"/>
      <c r="I23" s="155"/>
    </row>
    <row r="24" spans="1:9" s="74" customFormat="1" ht="18.75" x14ac:dyDescent="0.25">
      <c r="A24" s="222"/>
      <c r="B24" s="118" t="s">
        <v>96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222"/>
      <c r="B25" s="101" t="s">
        <v>65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222"/>
      <c r="B26" s="101" t="s">
        <v>89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222"/>
      <c r="B27" s="101" t="s">
        <v>60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222"/>
      <c r="B28" s="101" t="s">
        <v>87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222"/>
      <c r="B29" s="101" t="s">
        <v>66</v>
      </c>
      <c r="C29" s="105"/>
      <c r="D29" s="127"/>
      <c r="E29" s="129"/>
      <c r="F29" s="129" t="s">
        <v>20</v>
      </c>
      <c r="G29" s="99">
        <f>ROUND(SUMIF(F16:F24,F29,G16:G24)*(1+C25)*(1+C27)*20,0)/20</f>
        <v>31312</v>
      </c>
      <c r="H29" s="185"/>
      <c r="I29" s="155" t="s">
        <v>81</v>
      </c>
    </row>
    <row r="30" spans="1:9" s="74" customFormat="1" ht="18.75" x14ac:dyDescent="0.25">
      <c r="A30" s="222"/>
      <c r="B30" s="101" t="s">
        <v>67</v>
      </c>
      <c r="C30" s="104">
        <v>-0.1</v>
      </c>
      <c r="D30" s="196"/>
      <c r="E30" s="128"/>
      <c r="F30" s="128"/>
      <c r="G30" s="99">
        <f>ROUND(G29*C30*20,0)/20</f>
        <v>-3131.2</v>
      </c>
      <c r="H30" s="185"/>
      <c r="I30" s="155" t="s">
        <v>80</v>
      </c>
    </row>
    <row r="31" spans="1:9" s="74" customFormat="1" ht="18.75" x14ac:dyDescent="0.25">
      <c r="A31" s="222"/>
      <c r="B31" s="101" t="s">
        <v>88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222"/>
      <c r="B32" s="101" t="s">
        <v>93</v>
      </c>
      <c r="C32" s="133"/>
      <c r="D32" s="105"/>
      <c r="E32" s="129"/>
      <c r="F32" s="129"/>
      <c r="G32" s="99"/>
      <c r="H32" s="185"/>
      <c r="I32" s="155"/>
    </row>
    <row r="33" spans="1:9" s="74" customFormat="1" ht="18.75" x14ac:dyDescent="0.25">
      <c r="A33" s="222"/>
      <c r="B33" s="165" t="s">
        <v>68</v>
      </c>
      <c r="C33" s="134"/>
      <c r="D33" s="138"/>
      <c r="E33" s="135"/>
      <c r="F33" s="135"/>
      <c r="G33" s="138">
        <v>12500</v>
      </c>
      <c r="H33" s="185"/>
      <c r="I33" s="155" t="s">
        <v>79</v>
      </c>
    </row>
    <row r="34" spans="1:9" s="74" customFormat="1" ht="18.75" x14ac:dyDescent="0.25">
      <c r="A34" s="222"/>
      <c r="B34" s="165" t="s">
        <v>69</v>
      </c>
      <c r="C34" s="134"/>
      <c r="D34" s="138"/>
      <c r="E34" s="135"/>
      <c r="F34" s="135"/>
      <c r="G34" s="83">
        <v>0</v>
      </c>
      <c r="H34" s="185"/>
      <c r="I34" s="155"/>
    </row>
    <row r="35" spans="1:9" s="74" customFormat="1" ht="18.75" x14ac:dyDescent="0.25">
      <c r="A35" s="222"/>
      <c r="B35" s="165" t="s">
        <v>70</v>
      </c>
      <c r="C35" s="134"/>
      <c r="D35" s="138"/>
      <c r="E35" s="135"/>
      <c r="F35" s="135"/>
      <c r="G35" s="83">
        <v>0</v>
      </c>
      <c r="H35" s="185"/>
      <c r="I35" s="155"/>
    </row>
    <row r="36" spans="1:9" s="74" customFormat="1" ht="18.75" x14ac:dyDescent="0.25">
      <c r="A36" s="222"/>
      <c r="B36" s="165" t="s">
        <v>71</v>
      </c>
      <c r="C36" s="134"/>
      <c r="D36" s="138"/>
      <c r="E36" s="135"/>
      <c r="F36" s="135"/>
      <c r="G36" s="83">
        <v>0</v>
      </c>
      <c r="H36" s="185"/>
      <c r="I36" s="155"/>
    </row>
    <row r="37" spans="1:9" s="74" customFormat="1" ht="18.75" x14ac:dyDescent="0.25">
      <c r="A37" s="222"/>
      <c r="B37" s="101" t="s">
        <v>124</v>
      </c>
      <c r="C37" s="133"/>
      <c r="D37" s="139">
        <f>SUM(D31:D36)</f>
        <v>264195</v>
      </c>
      <c r="E37" s="129"/>
      <c r="F37" s="129"/>
      <c r="G37" s="99">
        <f>G31-SUM(G33:G36)</f>
        <v>15680.8</v>
      </c>
      <c r="H37" s="185"/>
      <c r="I37" s="155" t="s">
        <v>78</v>
      </c>
    </row>
    <row r="38" spans="1:9" s="74" customFormat="1" ht="18.75" x14ac:dyDescent="0.25">
      <c r="A38" s="222"/>
      <c r="B38" s="101" t="s">
        <v>82</v>
      </c>
      <c r="C38" s="137">
        <v>8.1000000000000003E-2</v>
      </c>
      <c r="D38" s="136">
        <f>MROUND(D37*$C38,0.05)</f>
        <v>21399.800000000003</v>
      </c>
      <c r="E38" s="128"/>
      <c r="F38" s="128"/>
      <c r="G38" s="99">
        <f>ROUND(G37*C38*20,0)/20</f>
        <v>1270.1500000000001</v>
      </c>
      <c r="H38" s="185"/>
      <c r="I38" s="155"/>
    </row>
    <row r="39" spans="1:9" s="74" customFormat="1" ht="18.75" x14ac:dyDescent="0.25">
      <c r="A39" s="222"/>
      <c r="B39" s="141" t="s">
        <v>125</v>
      </c>
      <c r="C39" s="142"/>
      <c r="D39" s="175">
        <f>D38+D37</f>
        <v>285594.8</v>
      </c>
      <c r="E39" s="143"/>
      <c r="F39" s="143"/>
      <c r="G39" s="144">
        <f>G38+G37</f>
        <v>16950.95</v>
      </c>
      <c r="H39" s="185"/>
      <c r="I39" s="155"/>
    </row>
    <row r="40" spans="1:9" s="15" customFormat="1" ht="12.75" x14ac:dyDescent="0.25">
      <c r="B40" s="18"/>
      <c r="C40" s="18"/>
      <c r="D40" s="17"/>
      <c r="E40" s="17"/>
      <c r="F40" s="17"/>
      <c r="I40" s="156"/>
    </row>
    <row r="41" spans="1:9" s="15" customFormat="1" ht="12.75" x14ac:dyDescent="0.25">
      <c r="B41" s="18"/>
      <c r="C41" s="18"/>
      <c r="D41" s="17"/>
      <c r="E41" s="17"/>
      <c r="F41" s="17"/>
      <c r="I41" s="156"/>
    </row>
    <row r="42" spans="1:9" s="15" customFormat="1" ht="12.75" x14ac:dyDescent="0.25">
      <c r="B42" s="18"/>
      <c r="C42" s="18"/>
      <c r="D42" s="17"/>
      <c r="E42" s="17"/>
      <c r="F42" s="17"/>
      <c r="I42" s="156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6" customFormat="1" ht="12.75" x14ac:dyDescent="0.25">
      <c r="B96" s="18"/>
      <c r="C96" s="18"/>
      <c r="D96" s="15"/>
      <c r="E96" s="15"/>
      <c r="F96" s="15"/>
      <c r="G96" s="15"/>
      <c r="H96" s="15"/>
      <c r="I96" s="157"/>
    </row>
    <row r="97" spans="2:9" s="16" customFormat="1" ht="12.75" x14ac:dyDescent="0.25">
      <c r="B97" s="18"/>
      <c r="C97" s="18"/>
      <c r="D97" s="15"/>
      <c r="E97" s="15"/>
      <c r="F97" s="15"/>
      <c r="G97" s="15"/>
      <c r="H97" s="15"/>
      <c r="I97" s="157"/>
    </row>
    <row r="98" spans="2:9" s="16" customFormat="1" ht="12.75" x14ac:dyDescent="0.25">
      <c r="B98" s="18"/>
      <c r="C98" s="18"/>
      <c r="D98" s="15"/>
      <c r="E98" s="15"/>
      <c r="F98" s="15"/>
      <c r="G98" s="15"/>
      <c r="H98" s="15"/>
      <c r="I98" s="157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</sheetData>
  <mergeCells count="4">
    <mergeCell ref="A1:A14"/>
    <mergeCell ref="B3:C3"/>
    <mergeCell ref="A15:A39"/>
    <mergeCell ref="I3:I14"/>
  </mergeCells>
  <conditionalFormatting sqref="B5">
    <cfRule type="containsText" dxfId="14" priority="2" operator="containsText" text="désignation">
      <formula>NOT(ISERROR(SEARCH("désignation",B5)))</formula>
    </cfRule>
  </conditionalFormatting>
  <conditionalFormatting sqref="B6:B7">
    <cfRule type="containsText" dxfId="13" priority="1" operator="containsText" text="xxx">
      <formula>NOT(ISERROR(SEARCH("xxx",B6)))</formula>
    </cfRule>
  </conditionalFormatting>
  <conditionalFormatting sqref="C9:C13">
    <cfRule type="containsText" dxfId="12" priority="4" operator="containsText" text="xxxx">
      <formula>NOT(ISERROR(SEARCH("xxxx",C9)))</formula>
    </cfRule>
  </conditionalFormatting>
  <conditionalFormatting sqref="G1:G2">
    <cfRule type="containsText" dxfId="11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G33:G36" xr:uid="{8A4F37A6-689D-48A1-AFF3-D73E8568A7B0}">
      <formula1>0</formula1>
    </dataValidation>
  </dataValidations>
  <pageMargins left="0.86614173228346458" right="0.59055118110236227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4BC0-5366-4CB3-90B2-6C7E69BC3A3A}">
  <sheetPr>
    <tabColor rgb="FF008000"/>
  </sheetPr>
  <dimension ref="A1:I113"/>
  <sheetViews>
    <sheetView topLeftCell="A34" zoomScale="145" zoomScaleNormal="145" workbookViewId="0">
      <selection activeCell="B40" sqref="B40:B42"/>
    </sheetView>
  </sheetViews>
  <sheetFormatPr baseColWidth="10" defaultRowHeight="15" x14ac:dyDescent="0.25"/>
  <cols>
    <col min="2" max="2" width="39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2" style="152" customWidth="1"/>
  </cols>
  <sheetData>
    <row r="1" spans="1:9" s="145" customFormat="1" ht="12.75" customHeight="1" x14ac:dyDescent="0.2">
      <c r="A1" s="221" t="s">
        <v>51</v>
      </c>
      <c r="B1" s="182"/>
      <c r="C1" s="182"/>
      <c r="D1" s="183"/>
      <c r="E1" s="163" t="s">
        <v>42</v>
      </c>
      <c r="F1" s="163"/>
      <c r="G1" s="164" t="s">
        <v>19</v>
      </c>
      <c r="H1" s="180"/>
      <c r="I1" s="158" t="s">
        <v>73</v>
      </c>
    </row>
    <row r="2" spans="1:9" s="145" customFormat="1" ht="12.75" x14ac:dyDescent="0.2">
      <c r="A2" s="221"/>
      <c r="B2" s="182"/>
      <c r="C2" s="182"/>
      <c r="D2" s="183"/>
      <c r="E2" s="163"/>
      <c r="F2" s="163"/>
      <c r="G2" s="164"/>
      <c r="H2" s="180"/>
      <c r="I2" s="179" t="s">
        <v>74</v>
      </c>
    </row>
    <row r="3" spans="1:9" s="145" customFormat="1" ht="51.75" customHeight="1" x14ac:dyDescent="0.2">
      <c r="A3" s="221"/>
      <c r="B3" s="220" t="s">
        <v>94</v>
      </c>
      <c r="C3" s="220"/>
      <c r="D3" s="183"/>
      <c r="E3" s="183"/>
      <c r="F3" s="183"/>
      <c r="G3" s="184"/>
      <c r="H3" s="180"/>
      <c r="I3" s="223" t="s">
        <v>128</v>
      </c>
    </row>
    <row r="4" spans="1:9" s="202" customFormat="1" ht="11.25" customHeight="1" x14ac:dyDescent="0.2">
      <c r="A4" s="221"/>
      <c r="B4" s="200"/>
      <c r="C4" s="200"/>
      <c r="D4" s="200"/>
      <c r="E4" s="200"/>
      <c r="F4" s="200"/>
      <c r="G4" s="200"/>
      <c r="H4" s="198"/>
      <c r="I4" s="223"/>
    </row>
    <row r="5" spans="1:9" s="149" customFormat="1" ht="15.75" x14ac:dyDescent="0.25">
      <c r="A5" s="221"/>
      <c r="B5" s="218" t="s">
        <v>84</v>
      </c>
      <c r="C5" s="145"/>
      <c r="D5" s="146"/>
      <c r="E5" s="146"/>
      <c r="F5" s="146"/>
      <c r="G5" s="147"/>
      <c r="H5" s="148"/>
      <c r="I5" s="223"/>
    </row>
    <row r="6" spans="1:9" s="10" customFormat="1" ht="15.75" x14ac:dyDescent="0.25">
      <c r="A6" s="221"/>
      <c r="B6" s="150" t="s">
        <v>85</v>
      </c>
      <c r="C6" s="150"/>
      <c r="D6" s="12"/>
      <c r="E6" s="12"/>
      <c r="F6" s="12"/>
      <c r="G6" s="151"/>
      <c r="H6" s="13"/>
      <c r="I6" s="223"/>
    </row>
    <row r="7" spans="1:9" s="10" customFormat="1" ht="15.75" x14ac:dyDescent="0.25">
      <c r="A7" s="221"/>
      <c r="B7" s="150" t="s">
        <v>48</v>
      </c>
      <c r="C7" s="150"/>
      <c r="D7" s="12"/>
      <c r="E7" s="12"/>
      <c r="F7" s="12"/>
      <c r="G7" s="151"/>
      <c r="H7" s="13"/>
      <c r="I7" s="223"/>
    </row>
    <row r="8" spans="1:9" s="201" customFormat="1" ht="11.25" customHeight="1" x14ac:dyDescent="0.2">
      <c r="A8" s="221"/>
      <c r="B8" s="198"/>
      <c r="C8" s="198"/>
      <c r="D8" s="199"/>
      <c r="E8" s="199"/>
      <c r="F8" s="199"/>
      <c r="G8" s="200"/>
      <c r="H8" s="4"/>
      <c r="I8" s="223"/>
    </row>
    <row r="9" spans="1:9" s="149" customFormat="1" ht="12.75" x14ac:dyDescent="0.2">
      <c r="A9" s="221"/>
      <c r="B9" s="160" t="s">
        <v>57</v>
      </c>
      <c r="C9" s="159" t="s">
        <v>19</v>
      </c>
      <c r="D9" s="181"/>
      <c r="E9" s="181"/>
      <c r="F9" s="181"/>
      <c r="G9" s="147"/>
      <c r="H9" s="148"/>
      <c r="I9" s="223"/>
    </row>
    <row r="10" spans="1:9" s="149" customFormat="1" ht="12.75" x14ac:dyDescent="0.2">
      <c r="A10" s="221"/>
      <c r="B10" s="160" t="s">
        <v>56</v>
      </c>
      <c r="C10" s="159" t="s">
        <v>19</v>
      </c>
      <c r="D10" s="181"/>
      <c r="E10" s="181"/>
      <c r="F10" s="181"/>
      <c r="G10" s="147"/>
      <c r="H10" s="148"/>
      <c r="I10" s="223"/>
    </row>
    <row r="11" spans="1:9" s="149" customFormat="1" ht="12.75" x14ac:dyDescent="0.2">
      <c r="A11" s="221"/>
      <c r="B11" s="160" t="s">
        <v>55</v>
      </c>
      <c r="C11" s="159" t="s">
        <v>19</v>
      </c>
      <c r="D11" s="181"/>
      <c r="E11" s="181"/>
      <c r="F11" s="181"/>
      <c r="G11" s="147"/>
      <c r="H11" s="148"/>
      <c r="I11" s="223"/>
    </row>
    <row r="12" spans="1:9" s="149" customFormat="1" ht="12.75" x14ac:dyDescent="0.2">
      <c r="A12" s="221"/>
      <c r="B12" s="160" t="s">
        <v>54</v>
      </c>
      <c r="C12" s="159" t="s">
        <v>19</v>
      </c>
      <c r="D12" s="181"/>
      <c r="E12" s="181"/>
      <c r="F12" s="181"/>
      <c r="G12" s="147"/>
      <c r="H12" s="148"/>
      <c r="I12" s="223"/>
    </row>
    <row r="13" spans="1:9" s="149" customFormat="1" ht="12.75" x14ac:dyDescent="0.2">
      <c r="A13" s="221"/>
      <c r="B13" s="160" t="s">
        <v>53</v>
      </c>
      <c r="C13" s="159" t="s">
        <v>19</v>
      </c>
      <c r="D13" s="181"/>
      <c r="E13" s="181"/>
      <c r="F13" s="181"/>
      <c r="G13" s="147"/>
      <c r="H13" s="148"/>
      <c r="I13" s="223"/>
    </row>
    <row r="14" spans="1:9" s="201" customFormat="1" ht="11.25" customHeight="1" x14ac:dyDescent="0.2">
      <c r="A14" s="221"/>
      <c r="B14" s="198"/>
      <c r="C14" s="198"/>
      <c r="D14" s="199"/>
      <c r="E14" s="199"/>
      <c r="F14" s="199"/>
      <c r="G14" s="200"/>
      <c r="H14" s="4"/>
      <c r="I14" s="223"/>
    </row>
    <row r="15" spans="1:9" s="74" customFormat="1" ht="25.5" x14ac:dyDescent="0.25">
      <c r="A15" s="222" t="s">
        <v>104</v>
      </c>
      <c r="B15" s="29" t="s">
        <v>61</v>
      </c>
      <c r="C15" s="130" t="s">
        <v>0</v>
      </c>
      <c r="D15" s="102" t="s">
        <v>58</v>
      </c>
      <c r="E15" s="125" t="s">
        <v>83</v>
      </c>
      <c r="F15" s="125" t="s">
        <v>129</v>
      </c>
      <c r="G15" s="98" t="s">
        <v>53</v>
      </c>
      <c r="H15" s="185"/>
      <c r="I15" s="154" t="s">
        <v>102</v>
      </c>
    </row>
    <row r="16" spans="1:9" s="74" customFormat="1" ht="18.75" x14ac:dyDescent="0.25">
      <c r="A16" s="222"/>
      <c r="B16" s="100" t="s">
        <v>110</v>
      </c>
      <c r="C16" s="131"/>
      <c r="D16" s="103"/>
      <c r="E16" s="126"/>
      <c r="F16" s="126"/>
      <c r="G16" s="79"/>
      <c r="H16" s="185"/>
      <c r="I16" s="155" t="s">
        <v>76</v>
      </c>
    </row>
    <row r="17" spans="1:9" s="74" customFormat="1" ht="18.75" x14ac:dyDescent="0.25">
      <c r="A17" s="222"/>
      <c r="B17" s="116" t="s">
        <v>86</v>
      </c>
      <c r="C17" s="132"/>
      <c r="D17" s="117">
        <v>40000</v>
      </c>
      <c r="E17" s="140">
        <v>0.8</v>
      </c>
      <c r="F17" s="140" t="s">
        <v>20</v>
      </c>
      <c r="G17" s="120">
        <f>MROUND(D17*E17,0.05)</f>
        <v>32000</v>
      </c>
      <c r="H17" s="185"/>
      <c r="I17" s="155" t="s">
        <v>77</v>
      </c>
    </row>
    <row r="18" spans="1:9" s="74" customFormat="1" ht="18.75" x14ac:dyDescent="0.25">
      <c r="A18" s="222"/>
      <c r="B18" s="116" t="s">
        <v>105</v>
      </c>
      <c r="C18" s="132"/>
      <c r="D18" s="117">
        <v>50000</v>
      </c>
      <c r="E18" s="140">
        <v>0</v>
      </c>
      <c r="F18" s="140" t="s">
        <v>20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222"/>
      <c r="B19" s="116" t="s">
        <v>106</v>
      </c>
      <c r="C19" s="132"/>
      <c r="D19" s="117">
        <v>5000</v>
      </c>
      <c r="E19" s="140">
        <v>0</v>
      </c>
      <c r="F19" s="140" t="s">
        <v>20</v>
      </c>
      <c r="G19" s="120">
        <f t="shared" si="0"/>
        <v>0</v>
      </c>
      <c r="H19" s="185"/>
      <c r="I19" s="155"/>
    </row>
    <row r="20" spans="1:9" s="74" customFormat="1" ht="18.75" x14ac:dyDescent="0.25">
      <c r="A20" s="222"/>
      <c r="B20" s="116" t="s">
        <v>107</v>
      </c>
      <c r="C20" s="132"/>
      <c r="D20" s="117">
        <v>20000</v>
      </c>
      <c r="E20" s="140">
        <v>0</v>
      </c>
      <c r="F20" s="140" t="s">
        <v>20</v>
      </c>
      <c r="G20" s="120">
        <f t="shared" si="0"/>
        <v>0</v>
      </c>
      <c r="H20" s="185"/>
      <c r="I20" s="155"/>
    </row>
    <row r="21" spans="1:9" s="74" customFormat="1" ht="18.75" x14ac:dyDescent="0.25">
      <c r="A21" s="222"/>
      <c r="B21" s="116" t="s">
        <v>95</v>
      </c>
      <c r="C21" s="132"/>
      <c r="D21" s="117">
        <v>50000</v>
      </c>
      <c r="E21" s="140">
        <v>0</v>
      </c>
      <c r="F21" s="140" t="s">
        <v>20</v>
      </c>
      <c r="G21" s="120">
        <f t="shared" si="0"/>
        <v>0</v>
      </c>
      <c r="H21" s="185"/>
      <c r="I21" s="155"/>
    </row>
    <row r="22" spans="1:9" s="74" customFormat="1" ht="18.75" x14ac:dyDescent="0.25">
      <c r="A22" s="222"/>
      <c r="B22" s="116" t="s">
        <v>108</v>
      </c>
      <c r="C22" s="132"/>
      <c r="D22" s="117">
        <v>100000</v>
      </c>
      <c r="E22" s="140">
        <v>0</v>
      </c>
      <c r="F22" s="140" t="s">
        <v>20</v>
      </c>
      <c r="G22" s="120">
        <f t="shared" si="0"/>
        <v>0</v>
      </c>
      <c r="H22" s="185"/>
      <c r="I22" s="155"/>
    </row>
    <row r="23" spans="1:9" s="74" customFormat="1" ht="18.75" x14ac:dyDescent="0.25">
      <c r="A23" s="222"/>
      <c r="B23" s="116" t="s">
        <v>109</v>
      </c>
      <c r="C23" s="132"/>
      <c r="D23" s="117">
        <v>5000</v>
      </c>
      <c r="E23" s="140">
        <v>0</v>
      </c>
      <c r="F23" s="140" t="s">
        <v>20</v>
      </c>
      <c r="G23" s="120">
        <f t="shared" si="0"/>
        <v>0</v>
      </c>
      <c r="H23" s="185"/>
      <c r="I23" s="155"/>
    </row>
    <row r="24" spans="1:9" s="74" customFormat="1" ht="18.75" x14ac:dyDescent="0.25">
      <c r="A24" s="222"/>
      <c r="B24" s="118" t="s">
        <v>96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222"/>
      <c r="B25" s="101" t="s">
        <v>65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222"/>
      <c r="B26" s="101" t="s">
        <v>89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222"/>
      <c r="B27" s="101" t="s">
        <v>60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222"/>
      <c r="B28" s="101" t="s">
        <v>87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222"/>
      <c r="B29" s="101" t="s">
        <v>66</v>
      </c>
      <c r="C29" s="105"/>
      <c r="D29" s="127"/>
      <c r="E29" s="129"/>
      <c r="F29" s="129" t="s">
        <v>20</v>
      </c>
      <c r="G29" s="99">
        <f>ROUND(SUMIF(F16:F24,F29,G16:G24)*(1+C25)*(1+C27)*20,0)/20</f>
        <v>31312</v>
      </c>
      <c r="H29" s="185"/>
      <c r="I29" s="155" t="s">
        <v>81</v>
      </c>
    </row>
    <row r="30" spans="1:9" s="74" customFormat="1" ht="18.75" x14ac:dyDescent="0.25">
      <c r="A30" s="222"/>
      <c r="B30" s="101" t="s">
        <v>67</v>
      </c>
      <c r="C30" s="104">
        <v>-0.1</v>
      </c>
      <c r="D30" s="196"/>
      <c r="E30" s="128"/>
      <c r="F30" s="128"/>
      <c r="G30" s="99">
        <f>ROUND(G29*C30*20,0)/20</f>
        <v>-3131.2</v>
      </c>
      <c r="H30" s="185"/>
      <c r="I30" s="155" t="s">
        <v>80</v>
      </c>
    </row>
    <row r="31" spans="1:9" s="74" customFormat="1" ht="18.75" x14ac:dyDescent="0.25">
      <c r="A31" s="222"/>
      <c r="B31" s="101" t="s">
        <v>88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222"/>
      <c r="B32" s="187" t="s">
        <v>92</v>
      </c>
      <c r="C32" s="188"/>
      <c r="D32" s="189" t="s">
        <v>90</v>
      </c>
      <c r="E32" s="190" t="s">
        <v>91</v>
      </c>
      <c r="F32" s="190" t="s">
        <v>22</v>
      </c>
      <c r="G32" s="219" t="s">
        <v>21</v>
      </c>
      <c r="H32" s="185"/>
      <c r="I32" s="155"/>
    </row>
    <row r="33" spans="1:9" s="74" customFormat="1" ht="18.75" x14ac:dyDescent="0.25">
      <c r="A33" s="222"/>
      <c r="B33" s="101"/>
      <c r="C33" s="133"/>
      <c r="D33" s="191">
        <f>1-E33-F33</f>
        <v>0.75</v>
      </c>
      <c r="E33" s="192">
        <v>0.25</v>
      </c>
      <c r="F33" s="192">
        <v>0</v>
      </c>
      <c r="G33" s="193">
        <f>SUM(D33:F33)</f>
        <v>1</v>
      </c>
      <c r="H33" s="185"/>
      <c r="I33" s="155" t="s">
        <v>79</v>
      </c>
    </row>
    <row r="34" spans="1:9" s="74" customFormat="1" ht="18.75" x14ac:dyDescent="0.25">
      <c r="A34" s="222"/>
      <c r="B34" s="101"/>
      <c r="C34" s="133"/>
      <c r="D34" s="119">
        <f>G31-E34-F34</f>
        <v>21135.599999999999</v>
      </c>
      <c r="E34" s="119">
        <f t="shared" ref="E34:F34" si="1">MROUND(E33*$G$31,0.05)</f>
        <v>7045.2000000000007</v>
      </c>
      <c r="F34" s="119">
        <f t="shared" si="1"/>
        <v>0</v>
      </c>
      <c r="G34" s="194">
        <f>SUM(D34:F34)</f>
        <v>28180.799999999999</v>
      </c>
      <c r="H34" s="185"/>
      <c r="I34" s="155"/>
    </row>
    <row r="35" spans="1:9" s="74" customFormat="1" ht="18.75" x14ac:dyDescent="0.25">
      <c r="A35" s="222"/>
      <c r="B35" s="101" t="s">
        <v>93</v>
      </c>
      <c r="C35" s="133"/>
      <c r="D35" s="105"/>
      <c r="E35" s="129"/>
      <c r="F35" s="129"/>
      <c r="G35" s="99"/>
      <c r="H35" s="185"/>
      <c r="I35" s="155"/>
    </row>
    <row r="36" spans="1:9" s="74" customFormat="1" ht="18.75" x14ac:dyDescent="0.25">
      <c r="A36" s="222"/>
      <c r="B36" s="165" t="s">
        <v>68</v>
      </c>
      <c r="C36" s="134"/>
      <c r="D36" s="138">
        <v>15000</v>
      </c>
      <c r="E36" s="138">
        <v>5000</v>
      </c>
      <c r="F36" s="138">
        <v>0</v>
      </c>
      <c r="G36" s="197">
        <f>SUM(D36:F36)</f>
        <v>20000</v>
      </c>
      <c r="H36" s="185"/>
      <c r="I36" s="155"/>
    </row>
    <row r="37" spans="1:9" s="74" customFormat="1" ht="18.75" x14ac:dyDescent="0.25">
      <c r="A37" s="222"/>
      <c r="B37" s="165" t="s">
        <v>69</v>
      </c>
      <c r="C37" s="134"/>
      <c r="D37" s="138">
        <v>0</v>
      </c>
      <c r="E37" s="138">
        <v>0</v>
      </c>
      <c r="F37" s="138">
        <v>0</v>
      </c>
      <c r="G37" s="197">
        <f t="shared" ref="G37:G41" si="2">SUM(D37:F37)</f>
        <v>0</v>
      </c>
      <c r="H37" s="185"/>
      <c r="I37" s="155" t="s">
        <v>78</v>
      </c>
    </row>
    <row r="38" spans="1:9" s="74" customFormat="1" ht="18.75" x14ac:dyDescent="0.25">
      <c r="A38" s="222"/>
      <c r="B38" s="165" t="s">
        <v>70</v>
      </c>
      <c r="C38" s="134"/>
      <c r="D38" s="138">
        <v>0</v>
      </c>
      <c r="E38" s="138">
        <v>0</v>
      </c>
      <c r="F38" s="138">
        <v>0</v>
      </c>
      <c r="G38" s="197">
        <f t="shared" si="2"/>
        <v>0</v>
      </c>
      <c r="H38" s="185"/>
      <c r="I38" s="155"/>
    </row>
    <row r="39" spans="1:9" s="74" customFormat="1" ht="18.75" x14ac:dyDescent="0.25">
      <c r="A39" s="222"/>
      <c r="B39" s="165" t="s">
        <v>71</v>
      </c>
      <c r="C39" s="134"/>
      <c r="D39" s="138">
        <v>0</v>
      </c>
      <c r="E39" s="138">
        <v>0</v>
      </c>
      <c r="F39" s="138">
        <v>0</v>
      </c>
      <c r="G39" s="197">
        <f t="shared" si="2"/>
        <v>0</v>
      </c>
      <c r="H39" s="185"/>
      <c r="I39" s="155"/>
    </row>
    <row r="40" spans="1:9" s="74" customFormat="1" ht="18.75" x14ac:dyDescent="0.25">
      <c r="A40" s="222"/>
      <c r="B40" s="101" t="s">
        <v>124</v>
      </c>
      <c r="C40" s="133"/>
      <c r="D40" s="139">
        <f>D34-SUM(D36:D39)</f>
        <v>6135.5999999999985</v>
      </c>
      <c r="E40" s="139">
        <f t="shared" ref="E40:F40" si="3">E34-SUM(E36:E39)</f>
        <v>2045.2000000000007</v>
      </c>
      <c r="F40" s="139">
        <f t="shared" si="3"/>
        <v>0</v>
      </c>
      <c r="G40" s="197">
        <f t="shared" si="2"/>
        <v>8180.7999999999993</v>
      </c>
      <c r="H40" s="185"/>
      <c r="I40" s="156"/>
    </row>
    <row r="41" spans="1:9" s="74" customFormat="1" ht="18.75" x14ac:dyDescent="0.25">
      <c r="A41" s="222"/>
      <c r="B41" s="101" t="s">
        <v>82</v>
      </c>
      <c r="C41" s="137">
        <v>8.1000000000000003E-2</v>
      </c>
      <c r="D41" s="136">
        <f>MROUND(D40*$C41,0.05)</f>
        <v>497</v>
      </c>
      <c r="E41" s="136">
        <f t="shared" ref="E41:F41" si="4">MROUND(E40*$C41,0.05)</f>
        <v>165.65</v>
      </c>
      <c r="F41" s="136">
        <f t="shared" si="4"/>
        <v>0</v>
      </c>
      <c r="G41" s="197">
        <f t="shared" si="2"/>
        <v>662.65</v>
      </c>
      <c r="H41" s="185"/>
      <c r="I41" s="156"/>
    </row>
    <row r="42" spans="1:9" s="74" customFormat="1" ht="18.75" x14ac:dyDescent="0.25">
      <c r="A42" s="222"/>
      <c r="B42" s="141" t="s">
        <v>125</v>
      </c>
      <c r="C42" s="142"/>
      <c r="D42" s="175">
        <f>D41+D40</f>
        <v>6632.5999999999985</v>
      </c>
      <c r="E42" s="143"/>
      <c r="F42" s="143"/>
      <c r="G42" s="144">
        <f>G41+G40</f>
        <v>8843.4499999999989</v>
      </c>
      <c r="H42" s="185"/>
      <c r="I42" s="156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5" customFormat="1" ht="12.75" x14ac:dyDescent="0.25">
      <c r="B96" s="18"/>
      <c r="C96" s="18"/>
      <c r="D96" s="17"/>
      <c r="E96" s="17"/>
      <c r="F96" s="17"/>
      <c r="I96" s="157"/>
    </row>
    <row r="97" spans="2:9" s="15" customFormat="1" ht="12.75" x14ac:dyDescent="0.25">
      <c r="B97" s="18"/>
      <c r="C97" s="18"/>
      <c r="D97" s="17"/>
      <c r="E97" s="17"/>
      <c r="F97" s="17"/>
      <c r="I97" s="157"/>
    </row>
    <row r="98" spans="2:9" s="15" customFormat="1" ht="12.75" x14ac:dyDescent="0.25">
      <c r="B98" s="18"/>
      <c r="C98" s="18"/>
      <c r="D98" s="17"/>
      <c r="E98" s="17"/>
      <c r="F98" s="17"/>
      <c r="I98" s="157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  <row r="111" spans="2:9" s="16" customFormat="1" ht="12.75" x14ac:dyDescent="0.2">
      <c r="B111" s="18"/>
      <c r="C111" s="18"/>
      <c r="D111" s="15"/>
      <c r="E111" s="15"/>
      <c r="F111" s="15"/>
      <c r="G111" s="15"/>
      <c r="H111" s="15"/>
      <c r="I111" s="152"/>
    </row>
    <row r="112" spans="2:9" s="16" customFormat="1" ht="12.75" x14ac:dyDescent="0.2">
      <c r="B112" s="18"/>
      <c r="C112" s="18"/>
      <c r="D112" s="15"/>
      <c r="E112" s="15"/>
      <c r="F112" s="15"/>
      <c r="G112" s="15"/>
      <c r="H112" s="15"/>
      <c r="I112" s="152"/>
    </row>
    <row r="113" spans="2:9" s="16" customFormat="1" ht="12.75" x14ac:dyDescent="0.2">
      <c r="B113" s="18"/>
      <c r="C113" s="18"/>
      <c r="D113" s="15"/>
      <c r="E113" s="15"/>
      <c r="F113" s="15"/>
      <c r="G113" s="15"/>
      <c r="H113" s="15"/>
      <c r="I113" s="152"/>
    </row>
  </sheetData>
  <mergeCells count="4">
    <mergeCell ref="A1:A14"/>
    <mergeCell ref="B3:C3"/>
    <mergeCell ref="I3:I14"/>
    <mergeCell ref="A15:A42"/>
  </mergeCells>
  <conditionalFormatting sqref="B5">
    <cfRule type="containsText" dxfId="10" priority="2" operator="containsText" text="désignation">
      <formula>NOT(ISERROR(SEARCH("désignation",B5)))</formula>
    </cfRule>
  </conditionalFormatting>
  <conditionalFormatting sqref="B6:B7">
    <cfRule type="containsText" dxfId="9" priority="1" operator="containsText" text="xxx">
      <formula>NOT(ISERROR(SEARCH("xxx",B6)))</formula>
    </cfRule>
  </conditionalFormatting>
  <conditionalFormatting sqref="C9:C13">
    <cfRule type="containsText" dxfId="8" priority="4" operator="containsText" text="xxxx">
      <formula>NOT(ISERROR(SEARCH("xxxx",C9)))</formula>
    </cfRule>
  </conditionalFormatting>
  <conditionalFormatting sqref="G1:G2">
    <cfRule type="containsText" dxfId="7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D36:F39" xr:uid="{534FF30D-52F1-4EB2-B61D-4010FB6BD305}">
      <formula1>0</formula1>
    </dataValidation>
  </dataValidations>
  <pageMargins left="0.86614173228346458" right="0.59055118110236227" top="1.19" bottom="0.39" header="0.25" footer="0.2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ABAD-8903-411C-8609-B98D10DD27C1}">
  <sheetPr>
    <tabColor rgb="FF008000"/>
  </sheetPr>
  <dimension ref="A1:Q110"/>
  <sheetViews>
    <sheetView zoomScale="130" zoomScaleNormal="130" workbookViewId="0">
      <selection activeCell="J7" sqref="J7"/>
    </sheetView>
  </sheetViews>
  <sheetFormatPr baseColWidth="10" defaultRowHeight="15" x14ac:dyDescent="0.25"/>
  <cols>
    <col min="2" max="2" width="43.140625" style="6" customWidth="1"/>
    <col min="3" max="3" width="5.85546875" style="6" customWidth="1"/>
    <col min="4" max="4" width="11.7109375" style="4" customWidth="1"/>
    <col min="5" max="5" width="10.7109375" style="4" customWidth="1"/>
    <col min="6" max="6" width="11.85546875" style="4" customWidth="1"/>
    <col min="7" max="7" width="3.5703125" style="4" customWidth="1"/>
    <col min="8" max="8" width="7.7109375" style="4" customWidth="1"/>
    <col min="9" max="15" width="9" customWidth="1"/>
    <col min="16" max="16" width="3.85546875" customWidth="1"/>
    <col min="17" max="17" width="85.28515625" style="152" customWidth="1"/>
  </cols>
  <sheetData>
    <row r="1" spans="1:17" s="145" customFormat="1" x14ac:dyDescent="0.25">
      <c r="A1" s="221" t="s">
        <v>51</v>
      </c>
      <c r="B1" s="182"/>
      <c r="C1" s="182"/>
      <c r="D1" s="183"/>
      <c r="E1" s="163"/>
      <c r="F1" s="164" t="s">
        <v>19</v>
      </c>
      <c r="G1" s="180"/>
      <c r="H1" s="20"/>
      <c r="I1" s="21"/>
      <c r="J1" s="21"/>
      <c r="K1" s="21"/>
      <c r="L1" s="21"/>
      <c r="M1" s="21"/>
      <c r="N1" s="21"/>
      <c r="O1" s="21"/>
      <c r="P1" s="21"/>
      <c r="Q1" s="158" t="s">
        <v>73</v>
      </c>
    </row>
    <row r="2" spans="1:17" s="145" customFormat="1" x14ac:dyDescent="0.25">
      <c r="A2" s="221"/>
      <c r="B2" s="182"/>
      <c r="C2" s="182"/>
      <c r="D2" s="183"/>
      <c r="E2" s="163"/>
      <c r="F2" s="164"/>
      <c r="G2" s="180"/>
      <c r="H2" s="20"/>
      <c r="I2" s="21"/>
      <c r="J2" s="21"/>
      <c r="K2" s="21"/>
      <c r="L2" s="21"/>
      <c r="M2" s="21"/>
      <c r="N2" s="21"/>
      <c r="O2" s="21"/>
      <c r="P2" s="21"/>
      <c r="Q2" s="179" t="s">
        <v>74</v>
      </c>
    </row>
    <row r="3" spans="1:17" s="145" customFormat="1" ht="51.75" customHeight="1" x14ac:dyDescent="0.25">
      <c r="A3" s="221"/>
      <c r="B3" s="220" t="s">
        <v>94</v>
      </c>
      <c r="C3" s="220"/>
      <c r="D3" s="183"/>
      <c r="E3" s="183"/>
      <c r="F3" s="184"/>
      <c r="G3" s="180"/>
      <c r="H3" s="8"/>
      <c r="I3" s="10"/>
      <c r="J3" s="10"/>
      <c r="K3" s="10"/>
      <c r="L3" s="10"/>
      <c r="M3" s="10"/>
      <c r="N3" s="10"/>
      <c r="O3" s="10"/>
      <c r="P3" s="10"/>
      <c r="Q3" s="223" t="s">
        <v>128</v>
      </c>
    </row>
    <row r="4" spans="1:17" s="145" customFormat="1" ht="15.75" x14ac:dyDescent="0.25">
      <c r="A4" s="221"/>
      <c r="B4" s="147"/>
      <c r="C4" s="147"/>
      <c r="D4" s="147"/>
      <c r="E4" s="147"/>
      <c r="F4" s="147"/>
      <c r="G4" s="180"/>
      <c r="H4" s="8"/>
      <c r="I4" s="10"/>
      <c r="J4" s="10"/>
      <c r="K4" s="10"/>
      <c r="L4" s="10"/>
      <c r="M4" s="10"/>
      <c r="N4" s="10"/>
      <c r="O4" s="10"/>
      <c r="P4" s="10"/>
      <c r="Q4" s="223"/>
    </row>
    <row r="5" spans="1:17" s="149" customFormat="1" ht="15.75" x14ac:dyDescent="0.25">
      <c r="A5" s="221"/>
      <c r="B5" s="218" t="s">
        <v>26</v>
      </c>
      <c r="C5" s="145"/>
      <c r="D5" s="146"/>
      <c r="E5" s="146"/>
      <c r="F5" s="147"/>
      <c r="G5" s="148"/>
      <c r="H5" s="8"/>
      <c r="I5" s="10"/>
      <c r="J5" s="10"/>
      <c r="K5" s="10"/>
      <c r="L5" s="10"/>
      <c r="M5" s="10"/>
      <c r="N5" s="10"/>
      <c r="O5" s="10"/>
      <c r="P5" s="10"/>
      <c r="Q5" s="223"/>
    </row>
    <row r="6" spans="1:17" s="10" customFormat="1" ht="15.75" x14ac:dyDescent="0.25">
      <c r="A6" s="221"/>
      <c r="B6" s="150" t="s">
        <v>63</v>
      </c>
      <c r="C6" s="150"/>
      <c r="D6" s="12"/>
      <c r="E6" s="12"/>
      <c r="F6" s="151"/>
      <c r="G6" s="13"/>
      <c r="H6" s="4"/>
      <c r="I6"/>
      <c r="J6"/>
      <c r="K6"/>
      <c r="L6"/>
      <c r="M6"/>
      <c r="N6"/>
      <c r="O6"/>
      <c r="P6"/>
      <c r="Q6" s="223"/>
    </row>
    <row r="7" spans="1:17" s="10" customFormat="1" ht="15.75" x14ac:dyDescent="0.25">
      <c r="A7" s="221"/>
      <c r="B7" s="150" t="s">
        <v>48</v>
      </c>
      <c r="C7" s="150"/>
      <c r="D7" s="12"/>
      <c r="E7" s="12"/>
      <c r="F7" s="151"/>
      <c r="G7" s="13"/>
      <c r="Q7" s="223"/>
    </row>
    <row r="8" spans="1:17" s="149" customFormat="1" ht="12.75" x14ac:dyDescent="0.2">
      <c r="A8" s="221"/>
      <c r="B8" s="180"/>
      <c r="C8" s="180"/>
      <c r="D8" s="181"/>
      <c r="E8" s="181"/>
      <c r="F8" s="147"/>
      <c r="G8" s="148"/>
      <c r="Q8" s="223"/>
    </row>
    <row r="9" spans="1:17" s="149" customFormat="1" ht="12.75" x14ac:dyDescent="0.2">
      <c r="A9" s="221"/>
      <c r="B9" s="160" t="s">
        <v>57</v>
      </c>
      <c r="C9" s="159" t="s">
        <v>19</v>
      </c>
      <c r="D9" s="181"/>
      <c r="E9" s="181"/>
      <c r="F9" s="147"/>
      <c r="G9" s="148"/>
      <c r="Q9" s="223"/>
    </row>
    <row r="10" spans="1:17" s="149" customFormat="1" ht="12.75" x14ac:dyDescent="0.2">
      <c r="A10" s="221"/>
      <c r="B10" s="160" t="s">
        <v>56</v>
      </c>
      <c r="C10" s="159" t="s">
        <v>19</v>
      </c>
      <c r="D10" s="181"/>
      <c r="E10" s="181"/>
      <c r="F10" s="147"/>
      <c r="G10" s="148"/>
      <c r="Q10" s="223"/>
    </row>
    <row r="11" spans="1:17" s="149" customFormat="1" ht="12.75" x14ac:dyDescent="0.2">
      <c r="A11" s="221"/>
      <c r="B11" s="160" t="s">
        <v>55</v>
      </c>
      <c r="C11" s="159" t="s">
        <v>19</v>
      </c>
      <c r="D11" s="181"/>
      <c r="E11" s="181"/>
      <c r="F11" s="147"/>
      <c r="G11" s="148"/>
      <c r="Q11" s="223"/>
    </row>
    <row r="12" spans="1:17" s="149" customFormat="1" ht="12.75" x14ac:dyDescent="0.2">
      <c r="A12" s="221"/>
      <c r="B12" s="160" t="s">
        <v>54</v>
      </c>
      <c r="C12" s="159" t="s">
        <v>19</v>
      </c>
      <c r="D12" s="181"/>
      <c r="E12" s="181"/>
      <c r="F12" s="147"/>
      <c r="G12" s="148"/>
      <c r="Q12" s="223"/>
    </row>
    <row r="13" spans="1:17" s="149" customFormat="1" ht="12.75" x14ac:dyDescent="0.2">
      <c r="A13" s="221"/>
      <c r="B13" s="160" t="s">
        <v>53</v>
      </c>
      <c r="C13" s="159" t="s">
        <v>19</v>
      </c>
      <c r="D13" s="181"/>
      <c r="E13" s="181"/>
      <c r="F13" s="147"/>
      <c r="G13" s="148"/>
      <c r="Q13" s="223"/>
    </row>
    <row r="14" spans="1:17" s="149" customFormat="1" ht="12.75" x14ac:dyDescent="0.2">
      <c r="A14" s="221"/>
      <c r="B14" s="180"/>
      <c r="C14" s="180"/>
      <c r="D14" s="181"/>
      <c r="E14" s="181"/>
      <c r="F14" s="147"/>
      <c r="G14" s="148"/>
      <c r="H14" s="121" t="s">
        <v>72</v>
      </c>
      <c r="I14" s="122" t="s">
        <v>15</v>
      </c>
      <c r="J14" s="122" t="s">
        <v>16</v>
      </c>
      <c r="K14" s="122" t="s">
        <v>6</v>
      </c>
      <c r="L14" s="122" t="s">
        <v>7</v>
      </c>
      <c r="M14" s="122" t="s">
        <v>12</v>
      </c>
      <c r="N14" s="122" t="s">
        <v>17</v>
      </c>
      <c r="O14" s="123" t="s">
        <v>18</v>
      </c>
      <c r="Q14" s="223"/>
    </row>
    <row r="15" spans="1:17" s="74" customFormat="1" ht="38.25" customHeight="1" x14ac:dyDescent="0.25">
      <c r="A15" s="222" t="s">
        <v>103</v>
      </c>
      <c r="B15" s="29" t="s">
        <v>61</v>
      </c>
      <c r="C15" s="130" t="s">
        <v>0</v>
      </c>
      <c r="D15" s="102" t="s">
        <v>58</v>
      </c>
      <c r="E15" s="125" t="s">
        <v>129</v>
      </c>
      <c r="F15" s="98" t="s">
        <v>53</v>
      </c>
      <c r="G15" s="185"/>
      <c r="H15" s="124" t="s">
        <v>1</v>
      </c>
      <c r="I15" s="210">
        <v>225</v>
      </c>
      <c r="J15" s="210">
        <v>175</v>
      </c>
      <c r="K15" s="210">
        <v>151</v>
      </c>
      <c r="L15" s="210">
        <v>128</v>
      </c>
      <c r="M15" s="210">
        <v>107</v>
      </c>
      <c r="N15" s="210">
        <v>97</v>
      </c>
      <c r="O15" s="211">
        <v>94</v>
      </c>
      <c r="Q15" s="154" t="s">
        <v>75</v>
      </c>
    </row>
    <row r="16" spans="1:17" s="74" customFormat="1" ht="18.75" x14ac:dyDescent="0.25">
      <c r="A16" s="222"/>
      <c r="B16" s="100" t="s">
        <v>59</v>
      </c>
      <c r="C16" s="131"/>
      <c r="D16" s="103"/>
      <c r="E16" s="126"/>
      <c r="F16" s="79"/>
      <c r="G16" s="185"/>
      <c r="H16" s="207" t="s">
        <v>52</v>
      </c>
      <c r="I16" s="208"/>
      <c r="J16" s="208"/>
      <c r="K16" s="208"/>
      <c r="L16" s="208"/>
      <c r="M16" s="208"/>
      <c r="N16" s="208"/>
      <c r="O16" s="209"/>
      <c r="Q16" s="155" t="s">
        <v>76</v>
      </c>
    </row>
    <row r="17" spans="1:17" s="74" customFormat="1" ht="18.75" x14ac:dyDescent="0.25">
      <c r="A17" s="222"/>
      <c r="B17" s="203" t="s">
        <v>101</v>
      </c>
      <c r="C17" s="132"/>
      <c r="D17" s="117">
        <v>40000</v>
      </c>
      <c r="E17" s="140" t="s">
        <v>20</v>
      </c>
      <c r="F17" s="120">
        <f>SUMPRODUCT($I$15:$O$15,I17:O17)</f>
        <v>1028</v>
      </c>
      <c r="G17" s="185"/>
      <c r="I17" s="216">
        <v>1</v>
      </c>
      <c r="J17" s="212">
        <v>2</v>
      </c>
      <c r="K17" s="212">
        <v>3</v>
      </c>
      <c r="L17" s="212"/>
      <c r="M17" s="212"/>
      <c r="N17" s="212"/>
      <c r="O17" s="213"/>
      <c r="P17" s="204"/>
      <c r="Q17" s="155" t="s">
        <v>77</v>
      </c>
    </row>
    <row r="18" spans="1:17" s="74" customFormat="1" ht="18.75" x14ac:dyDescent="0.25">
      <c r="A18" s="222"/>
      <c r="B18" s="203" t="s">
        <v>64</v>
      </c>
      <c r="C18" s="132"/>
      <c r="D18" s="117">
        <v>50000</v>
      </c>
      <c r="E18" s="140" t="s">
        <v>20</v>
      </c>
      <c r="F18" s="120">
        <f t="shared" ref="F18:F22" si="0">SUMPRODUCT($I$15:$O$15,I18:O18)</f>
        <v>0</v>
      </c>
      <c r="G18" s="185"/>
      <c r="I18" s="216"/>
      <c r="J18" s="212"/>
      <c r="K18" s="212"/>
      <c r="L18" s="212"/>
      <c r="M18" s="212"/>
      <c r="N18" s="212"/>
      <c r="O18" s="213"/>
      <c r="P18" s="205"/>
      <c r="Q18" s="155"/>
    </row>
    <row r="19" spans="1:17" s="74" customFormat="1" ht="18.75" x14ac:dyDescent="0.25">
      <c r="A19" s="222"/>
      <c r="B19" s="203" t="s">
        <v>100</v>
      </c>
      <c r="C19" s="132"/>
      <c r="D19" s="117">
        <v>5000</v>
      </c>
      <c r="E19" s="140" t="s">
        <v>20</v>
      </c>
      <c r="F19" s="120">
        <f t="shared" si="0"/>
        <v>0</v>
      </c>
      <c r="G19" s="185"/>
      <c r="I19" s="216"/>
      <c r="J19" s="212"/>
      <c r="K19" s="212"/>
      <c r="L19" s="212"/>
      <c r="M19" s="212"/>
      <c r="N19" s="212"/>
      <c r="O19" s="213"/>
      <c r="P19" s="204"/>
      <c r="Q19" s="155"/>
    </row>
    <row r="20" spans="1:17" s="74" customFormat="1" ht="18.75" x14ac:dyDescent="0.25">
      <c r="A20" s="222"/>
      <c r="B20" s="203" t="s">
        <v>99</v>
      </c>
      <c r="C20" s="132"/>
      <c r="D20" s="117">
        <v>20000</v>
      </c>
      <c r="E20" s="140" t="s">
        <v>20</v>
      </c>
      <c r="F20" s="120">
        <f t="shared" si="0"/>
        <v>0</v>
      </c>
      <c r="G20" s="185"/>
      <c r="I20" s="216"/>
      <c r="J20" s="212"/>
      <c r="K20" s="212"/>
      <c r="L20" s="212"/>
      <c r="M20" s="212"/>
      <c r="N20" s="212"/>
      <c r="O20" s="213"/>
      <c r="P20" s="206"/>
      <c r="Q20" s="155"/>
    </row>
    <row r="21" spans="1:17" s="74" customFormat="1" ht="18.75" x14ac:dyDescent="0.25">
      <c r="A21" s="222"/>
      <c r="B21" s="203" t="s">
        <v>98</v>
      </c>
      <c r="C21" s="132"/>
      <c r="D21" s="117">
        <v>50000</v>
      </c>
      <c r="E21" s="140" t="s">
        <v>20</v>
      </c>
      <c r="F21" s="120">
        <f t="shared" si="0"/>
        <v>0</v>
      </c>
      <c r="G21" s="185"/>
      <c r="I21" s="216"/>
      <c r="J21" s="212"/>
      <c r="K21" s="212"/>
      <c r="L21" s="212"/>
      <c r="M21" s="212"/>
      <c r="N21" s="212"/>
      <c r="O21" s="213"/>
      <c r="P21" s="206"/>
      <c r="Q21" s="155"/>
    </row>
    <row r="22" spans="1:17" s="74" customFormat="1" ht="18.75" x14ac:dyDescent="0.25">
      <c r="A22" s="222"/>
      <c r="B22" s="203" t="s">
        <v>97</v>
      </c>
      <c r="C22" s="132"/>
      <c r="D22" s="117">
        <v>100000</v>
      </c>
      <c r="E22" s="140" t="s">
        <v>20</v>
      </c>
      <c r="F22" s="120">
        <f t="shared" si="0"/>
        <v>0</v>
      </c>
      <c r="G22" s="185"/>
      <c r="I22" s="217"/>
      <c r="J22" s="214"/>
      <c r="K22" s="214"/>
      <c r="L22" s="214"/>
      <c r="M22" s="214"/>
      <c r="N22" s="214"/>
      <c r="O22" s="215"/>
      <c r="P22" s="206"/>
      <c r="Q22" s="155"/>
    </row>
    <row r="23" spans="1:17" s="74" customFormat="1" ht="18.75" x14ac:dyDescent="0.25">
      <c r="A23" s="222"/>
      <c r="B23" s="118" t="s">
        <v>96</v>
      </c>
      <c r="C23" s="132"/>
      <c r="D23" s="119">
        <f>SUM(D17:D22)</f>
        <v>265000</v>
      </c>
      <c r="E23" s="127"/>
      <c r="F23" s="120">
        <f>SUM(F17:F22)</f>
        <v>1028</v>
      </c>
      <c r="G23" s="185"/>
      <c r="P23" s="206"/>
      <c r="Q23" s="155"/>
    </row>
    <row r="24" spans="1:17" s="74" customFormat="1" ht="18.75" x14ac:dyDescent="0.25">
      <c r="A24" s="222"/>
      <c r="B24" s="101" t="s">
        <v>65</v>
      </c>
      <c r="C24" s="104">
        <v>0.03</v>
      </c>
      <c r="D24" s="136">
        <f>MROUND(D23*$C24,0.05)</f>
        <v>7950</v>
      </c>
      <c r="E24" s="128"/>
      <c r="F24" s="99">
        <f>ROUND(F23*C24*20,0)/20</f>
        <v>30.85</v>
      </c>
      <c r="G24" s="185"/>
      <c r="P24" s="206"/>
      <c r="Q24" s="155"/>
    </row>
    <row r="25" spans="1:17" s="74" customFormat="1" ht="18.75" x14ac:dyDescent="0.25">
      <c r="A25" s="222"/>
      <c r="B25" s="101" t="s">
        <v>89</v>
      </c>
      <c r="C25" s="105"/>
      <c r="D25" s="119">
        <f>D24+D23</f>
        <v>272950</v>
      </c>
      <c r="E25" s="129"/>
      <c r="F25" s="99">
        <f>F24+F23</f>
        <v>1058.8499999999999</v>
      </c>
      <c r="G25" s="185"/>
      <c r="I25" s="75"/>
      <c r="Q25" s="155"/>
    </row>
    <row r="26" spans="1:17" s="74" customFormat="1" ht="18.75" x14ac:dyDescent="0.25">
      <c r="A26" s="222"/>
      <c r="B26" s="101" t="s">
        <v>60</v>
      </c>
      <c r="C26" s="104">
        <v>-0.05</v>
      </c>
      <c r="D26" s="136">
        <f>ROUND(D25*$C26*20,0)/20</f>
        <v>-13647.5</v>
      </c>
      <c r="E26" s="128"/>
      <c r="F26" s="99">
        <f>ROUND(F25*C26*20,0)/20</f>
        <v>-52.95</v>
      </c>
      <c r="G26" s="185"/>
      <c r="I26" s="75"/>
      <c r="Q26" s="155"/>
    </row>
    <row r="27" spans="1:17" s="74" customFormat="1" ht="18.75" x14ac:dyDescent="0.25">
      <c r="A27" s="222"/>
      <c r="B27" s="101" t="s">
        <v>87</v>
      </c>
      <c r="C27" s="105"/>
      <c r="D27" s="119">
        <f>D26+D25</f>
        <v>259302.5</v>
      </c>
      <c r="E27" s="129"/>
      <c r="F27" s="99">
        <f>F26+F25</f>
        <v>1005.8999999999999</v>
      </c>
      <c r="G27" s="185"/>
      <c r="I27" s="75"/>
      <c r="Q27" s="155"/>
    </row>
    <row r="28" spans="1:17" s="74" customFormat="1" ht="18.75" x14ac:dyDescent="0.25">
      <c r="A28" s="222"/>
      <c r="B28" s="101" t="s">
        <v>66</v>
      </c>
      <c r="C28" s="105"/>
      <c r="D28" s="127"/>
      <c r="E28" s="129" t="s">
        <v>20</v>
      </c>
      <c r="F28" s="99">
        <f>ROUND(SUMIF(E16:E23,E28,F16:F23)*(1+C24)*(1+C26)*20,0)/20</f>
        <v>1005.9</v>
      </c>
      <c r="G28" s="185"/>
      <c r="I28" s="75"/>
      <c r="Q28" s="155"/>
    </row>
    <row r="29" spans="1:17" s="74" customFormat="1" ht="18.75" x14ac:dyDescent="0.25">
      <c r="A29" s="222"/>
      <c r="B29" s="101" t="s">
        <v>67</v>
      </c>
      <c r="C29" s="104">
        <v>-0.1</v>
      </c>
      <c r="D29" s="196"/>
      <c r="E29" s="128"/>
      <c r="F29" s="99">
        <f>ROUND(F28*C29*20,0)/20</f>
        <v>-100.6</v>
      </c>
      <c r="G29" s="185"/>
      <c r="I29" s="75"/>
      <c r="Q29" s="155" t="s">
        <v>81</v>
      </c>
    </row>
    <row r="30" spans="1:17" s="74" customFormat="1" ht="18.75" x14ac:dyDescent="0.25">
      <c r="A30" s="222"/>
      <c r="B30" s="101" t="s">
        <v>88</v>
      </c>
      <c r="C30" s="133"/>
      <c r="D30" s="119">
        <f>D29+D27</f>
        <v>259302.5</v>
      </c>
      <c r="E30" s="129"/>
      <c r="F30" s="99">
        <f>F29+F27</f>
        <v>905.29999999999984</v>
      </c>
      <c r="G30" s="185"/>
      <c r="I30" s="75"/>
      <c r="Q30" s="155" t="s">
        <v>80</v>
      </c>
    </row>
    <row r="31" spans="1:17" s="74" customFormat="1" ht="18.75" x14ac:dyDescent="0.25">
      <c r="A31" s="222"/>
      <c r="B31" s="101" t="s">
        <v>93</v>
      </c>
      <c r="C31" s="133"/>
      <c r="D31" s="105"/>
      <c r="E31" s="129"/>
      <c r="F31" s="99"/>
      <c r="G31" s="185"/>
      <c r="H31" s="15"/>
      <c r="I31" s="16"/>
      <c r="J31" s="15"/>
      <c r="K31" s="15"/>
      <c r="L31" s="15"/>
      <c r="M31" s="15"/>
      <c r="N31" s="15"/>
      <c r="O31" s="15"/>
      <c r="P31" s="15"/>
      <c r="Q31" s="155"/>
    </row>
    <row r="32" spans="1:17" s="74" customFormat="1" ht="18.75" x14ac:dyDescent="0.25">
      <c r="A32" s="222"/>
      <c r="B32" s="165" t="s">
        <v>68</v>
      </c>
      <c r="C32" s="134"/>
      <c r="D32" s="138"/>
      <c r="E32" s="135"/>
      <c r="F32" s="138">
        <v>800</v>
      </c>
      <c r="G32" s="185"/>
      <c r="H32" s="15"/>
      <c r="I32" s="16"/>
      <c r="J32" s="15"/>
      <c r="K32" s="15"/>
      <c r="L32" s="15"/>
      <c r="M32" s="15"/>
      <c r="N32" s="15"/>
      <c r="O32" s="15"/>
      <c r="P32" s="15"/>
      <c r="Q32" s="155"/>
    </row>
    <row r="33" spans="1:17" s="74" customFormat="1" ht="18.75" x14ac:dyDescent="0.25">
      <c r="A33" s="222"/>
      <c r="B33" s="165" t="s">
        <v>69</v>
      </c>
      <c r="C33" s="134"/>
      <c r="D33" s="138"/>
      <c r="E33" s="135"/>
      <c r="F33" s="83">
        <v>0</v>
      </c>
      <c r="G33" s="185"/>
      <c r="H33" s="15"/>
      <c r="I33" s="16"/>
      <c r="J33" s="15"/>
      <c r="K33" s="15"/>
      <c r="L33" s="15"/>
      <c r="M33" s="15"/>
      <c r="N33" s="15"/>
      <c r="O33" s="15"/>
      <c r="P33" s="15"/>
      <c r="Q33" s="155" t="s">
        <v>79</v>
      </c>
    </row>
    <row r="34" spans="1:17" s="74" customFormat="1" ht="18.75" x14ac:dyDescent="0.25">
      <c r="A34" s="222"/>
      <c r="B34" s="165" t="s">
        <v>70</v>
      </c>
      <c r="C34" s="134"/>
      <c r="D34" s="138"/>
      <c r="E34" s="135"/>
      <c r="F34" s="83">
        <v>0</v>
      </c>
      <c r="G34" s="185"/>
      <c r="H34" s="15"/>
      <c r="I34" s="16"/>
      <c r="J34" s="15"/>
      <c r="K34" s="15"/>
      <c r="L34" s="15"/>
      <c r="M34" s="15"/>
      <c r="N34" s="15"/>
      <c r="O34" s="15"/>
      <c r="P34" s="15"/>
      <c r="Q34" s="155"/>
    </row>
    <row r="35" spans="1:17" s="74" customFormat="1" ht="18.75" x14ac:dyDescent="0.25">
      <c r="A35" s="222"/>
      <c r="B35" s="165" t="s">
        <v>71</v>
      </c>
      <c r="C35" s="134"/>
      <c r="D35" s="138"/>
      <c r="E35" s="135"/>
      <c r="F35" s="83">
        <v>0</v>
      </c>
      <c r="G35" s="185"/>
      <c r="H35" s="15"/>
      <c r="I35" s="16"/>
      <c r="J35" s="15"/>
      <c r="K35" s="15"/>
      <c r="L35" s="15"/>
      <c r="M35" s="15"/>
      <c r="N35" s="15"/>
      <c r="O35" s="15"/>
      <c r="P35" s="15"/>
      <c r="Q35" s="155"/>
    </row>
    <row r="36" spans="1:17" s="74" customFormat="1" ht="18.75" x14ac:dyDescent="0.25">
      <c r="A36" s="222"/>
      <c r="B36" s="101" t="s">
        <v>124</v>
      </c>
      <c r="C36" s="133"/>
      <c r="D36" s="139">
        <f>SUM(D30:D35)</f>
        <v>259302.5</v>
      </c>
      <c r="E36" s="129"/>
      <c r="F36" s="99">
        <f>F30-SUM(F32:F35)</f>
        <v>105.29999999999984</v>
      </c>
      <c r="G36" s="185"/>
      <c r="H36" s="15"/>
      <c r="I36" s="16"/>
      <c r="J36" s="15"/>
      <c r="K36" s="15"/>
      <c r="L36" s="15"/>
      <c r="M36" s="15"/>
      <c r="N36" s="15"/>
      <c r="O36" s="15"/>
      <c r="P36" s="15"/>
      <c r="Q36" s="155"/>
    </row>
    <row r="37" spans="1:17" s="74" customFormat="1" ht="18.75" x14ac:dyDescent="0.25">
      <c r="A37" s="222"/>
      <c r="B37" s="101" t="s">
        <v>82</v>
      </c>
      <c r="C37" s="137">
        <v>8.1000000000000003E-2</v>
      </c>
      <c r="D37" s="136">
        <f>MROUND(D36*$C37,0.05)</f>
        <v>21003.5</v>
      </c>
      <c r="E37" s="128"/>
      <c r="F37" s="99">
        <f>ROUND(F36*C37*20,0)/20</f>
        <v>8.5500000000000007</v>
      </c>
      <c r="G37" s="185"/>
      <c r="H37" s="15"/>
      <c r="I37" s="16"/>
      <c r="J37" s="15"/>
      <c r="K37" s="15"/>
      <c r="L37" s="15"/>
      <c r="M37" s="15"/>
      <c r="N37" s="15"/>
      <c r="O37" s="15"/>
      <c r="P37" s="15"/>
      <c r="Q37" s="155" t="s">
        <v>78</v>
      </c>
    </row>
    <row r="38" spans="1:17" s="74" customFormat="1" ht="18.75" x14ac:dyDescent="0.25">
      <c r="A38" s="222"/>
      <c r="B38" s="141" t="s">
        <v>125</v>
      </c>
      <c r="C38" s="142"/>
      <c r="D38" s="175">
        <f>D37+D36</f>
        <v>280306</v>
      </c>
      <c r="E38" s="143"/>
      <c r="F38" s="144">
        <f>F37+F36</f>
        <v>113.84999999999984</v>
      </c>
      <c r="G38" s="185"/>
      <c r="H38" s="15"/>
      <c r="I38" s="16"/>
      <c r="J38" s="15"/>
      <c r="K38" s="15"/>
      <c r="L38" s="15"/>
      <c r="M38" s="15"/>
      <c r="N38" s="15"/>
      <c r="O38" s="15"/>
      <c r="P38" s="15"/>
      <c r="Q38" s="155"/>
    </row>
    <row r="39" spans="1:17" s="15" customFormat="1" ht="12.75" x14ac:dyDescent="0.25">
      <c r="B39" s="18"/>
      <c r="C39" s="18"/>
      <c r="D39" s="17"/>
      <c r="E39" s="17"/>
      <c r="I39" s="16"/>
      <c r="Q39" s="155"/>
    </row>
    <row r="40" spans="1:17" s="15" customFormat="1" ht="12.75" x14ac:dyDescent="0.25">
      <c r="B40" s="18"/>
      <c r="C40" s="18"/>
      <c r="D40" s="17"/>
      <c r="E40" s="17"/>
      <c r="I40" s="16"/>
      <c r="Q40" s="156"/>
    </row>
    <row r="41" spans="1:17" s="15" customFormat="1" ht="12.75" x14ac:dyDescent="0.25">
      <c r="B41" s="18"/>
      <c r="C41" s="18"/>
      <c r="D41" s="17"/>
      <c r="E41" s="17"/>
      <c r="I41" s="16"/>
      <c r="Q41" s="156"/>
    </row>
    <row r="42" spans="1:17" s="15" customFormat="1" ht="12.75" x14ac:dyDescent="0.25">
      <c r="B42" s="18"/>
      <c r="C42" s="18"/>
      <c r="D42" s="17"/>
      <c r="E42" s="17"/>
      <c r="I42" s="16"/>
      <c r="Q42" s="156"/>
    </row>
    <row r="43" spans="1:17" s="15" customFormat="1" ht="12.75" x14ac:dyDescent="0.25">
      <c r="B43" s="18"/>
      <c r="C43" s="18"/>
      <c r="D43" s="17"/>
      <c r="E43" s="17"/>
      <c r="I43" s="16"/>
      <c r="Q43" s="156"/>
    </row>
    <row r="44" spans="1:17" s="15" customFormat="1" ht="12.75" x14ac:dyDescent="0.25">
      <c r="B44" s="18"/>
      <c r="C44" s="18"/>
      <c r="D44" s="17"/>
      <c r="E44" s="17"/>
      <c r="I44" s="16"/>
      <c r="Q44" s="156"/>
    </row>
    <row r="45" spans="1:17" s="15" customFormat="1" ht="12.75" x14ac:dyDescent="0.25">
      <c r="B45" s="18"/>
      <c r="C45" s="18"/>
      <c r="D45" s="17"/>
      <c r="E45" s="17"/>
      <c r="I45" s="16"/>
      <c r="Q45" s="156"/>
    </row>
    <row r="46" spans="1:17" s="15" customFormat="1" ht="12.75" x14ac:dyDescent="0.25">
      <c r="B46" s="18"/>
      <c r="C46" s="18"/>
      <c r="D46" s="17"/>
      <c r="E46" s="17"/>
      <c r="I46" s="16"/>
      <c r="Q46" s="156"/>
    </row>
    <row r="47" spans="1:17" s="15" customFormat="1" ht="12.75" x14ac:dyDescent="0.25">
      <c r="B47" s="18"/>
      <c r="C47" s="18"/>
      <c r="D47" s="17"/>
      <c r="E47" s="17"/>
      <c r="I47" s="16"/>
      <c r="Q47" s="156"/>
    </row>
    <row r="48" spans="1:17" s="15" customFormat="1" ht="12.75" x14ac:dyDescent="0.25">
      <c r="B48" s="18"/>
      <c r="C48" s="18"/>
      <c r="D48" s="17"/>
      <c r="E48" s="17"/>
      <c r="I48" s="16"/>
      <c r="Q48" s="156"/>
    </row>
    <row r="49" spans="2:17" s="15" customFormat="1" ht="12.75" x14ac:dyDescent="0.25">
      <c r="B49" s="18"/>
      <c r="C49" s="18"/>
      <c r="D49" s="17"/>
      <c r="E49" s="17"/>
      <c r="I49" s="16"/>
      <c r="Q49" s="156"/>
    </row>
    <row r="50" spans="2:17" s="15" customFormat="1" ht="12.75" x14ac:dyDescent="0.25">
      <c r="B50" s="18"/>
      <c r="C50" s="18"/>
      <c r="D50" s="17"/>
      <c r="E50" s="17"/>
      <c r="I50" s="16"/>
      <c r="Q50" s="156"/>
    </row>
    <row r="51" spans="2:17" s="15" customFormat="1" ht="12.75" x14ac:dyDescent="0.25">
      <c r="B51" s="18"/>
      <c r="C51" s="18"/>
      <c r="D51" s="17"/>
      <c r="E51" s="17"/>
      <c r="I51" s="16"/>
      <c r="Q51" s="156"/>
    </row>
    <row r="52" spans="2:17" s="15" customFormat="1" ht="12.75" x14ac:dyDescent="0.25">
      <c r="B52" s="18"/>
      <c r="C52" s="18"/>
      <c r="D52" s="17"/>
      <c r="E52" s="17"/>
      <c r="I52" s="16"/>
      <c r="Q52" s="156"/>
    </row>
    <row r="53" spans="2:17" s="15" customFormat="1" ht="12.75" x14ac:dyDescent="0.25">
      <c r="B53" s="18"/>
      <c r="C53" s="18"/>
      <c r="D53" s="17"/>
      <c r="E53" s="17"/>
      <c r="I53" s="16"/>
      <c r="Q53" s="156"/>
    </row>
    <row r="54" spans="2:17" s="15" customFormat="1" ht="12.75" x14ac:dyDescent="0.25">
      <c r="B54" s="18"/>
      <c r="C54" s="18"/>
      <c r="D54" s="17"/>
      <c r="E54" s="17"/>
      <c r="I54" s="16"/>
      <c r="Q54" s="156"/>
    </row>
    <row r="55" spans="2:17" s="15" customFormat="1" ht="12.75" x14ac:dyDescent="0.25">
      <c r="B55" s="18"/>
      <c r="C55" s="18"/>
      <c r="D55" s="17"/>
      <c r="E55" s="17"/>
      <c r="I55" s="16"/>
      <c r="Q55" s="156"/>
    </row>
    <row r="56" spans="2:17" s="15" customFormat="1" ht="12.75" x14ac:dyDescent="0.25">
      <c r="B56" s="18"/>
      <c r="C56" s="18"/>
      <c r="D56" s="17"/>
      <c r="E56" s="17"/>
      <c r="I56" s="16"/>
      <c r="Q56" s="156"/>
    </row>
    <row r="57" spans="2:17" s="15" customFormat="1" ht="12.75" x14ac:dyDescent="0.25">
      <c r="B57" s="18"/>
      <c r="C57" s="18"/>
      <c r="D57" s="17"/>
      <c r="E57" s="17"/>
      <c r="I57" s="16"/>
      <c r="Q57" s="156"/>
    </row>
    <row r="58" spans="2:17" s="15" customFormat="1" ht="12.75" x14ac:dyDescent="0.25">
      <c r="B58" s="18"/>
      <c r="C58" s="18"/>
      <c r="D58" s="17"/>
      <c r="E58" s="17"/>
      <c r="I58" s="16"/>
      <c r="Q58" s="156"/>
    </row>
    <row r="59" spans="2:17" s="15" customFormat="1" ht="12.75" x14ac:dyDescent="0.25">
      <c r="B59" s="18"/>
      <c r="C59" s="18"/>
      <c r="D59" s="17"/>
      <c r="E59" s="17"/>
      <c r="I59" s="16"/>
      <c r="Q59" s="156"/>
    </row>
    <row r="60" spans="2:17" s="15" customFormat="1" ht="12.75" x14ac:dyDescent="0.25">
      <c r="B60" s="18"/>
      <c r="C60" s="18"/>
      <c r="D60" s="17"/>
      <c r="E60" s="17"/>
      <c r="I60" s="16"/>
      <c r="Q60" s="156"/>
    </row>
    <row r="61" spans="2:17" s="15" customFormat="1" ht="12.75" x14ac:dyDescent="0.25">
      <c r="B61" s="18"/>
      <c r="C61" s="18"/>
      <c r="D61" s="17"/>
      <c r="E61" s="17"/>
      <c r="I61" s="16"/>
      <c r="Q61" s="156"/>
    </row>
    <row r="62" spans="2:17" s="15" customFormat="1" ht="12.75" x14ac:dyDescent="0.25">
      <c r="B62" s="18"/>
      <c r="C62" s="18"/>
      <c r="D62" s="17"/>
      <c r="E62" s="17"/>
      <c r="I62" s="16"/>
      <c r="Q62" s="156"/>
    </row>
    <row r="63" spans="2:17" s="15" customFormat="1" ht="12.75" x14ac:dyDescent="0.25">
      <c r="B63" s="18"/>
      <c r="C63" s="18"/>
      <c r="D63" s="17"/>
      <c r="E63" s="17"/>
      <c r="I63" s="16"/>
      <c r="Q63" s="156"/>
    </row>
    <row r="64" spans="2:17" s="15" customFormat="1" ht="12.75" x14ac:dyDescent="0.25">
      <c r="B64" s="18"/>
      <c r="C64" s="18"/>
      <c r="D64" s="17"/>
      <c r="E64" s="17"/>
      <c r="I64" s="16"/>
      <c r="Q64" s="156"/>
    </row>
    <row r="65" spans="2:17" s="15" customFormat="1" ht="12.75" x14ac:dyDescent="0.25">
      <c r="B65" s="18"/>
      <c r="C65" s="18"/>
      <c r="D65" s="17"/>
      <c r="E65" s="17"/>
      <c r="I65" s="16"/>
      <c r="Q65" s="156"/>
    </row>
    <row r="66" spans="2:17" s="15" customFormat="1" ht="12.75" x14ac:dyDescent="0.25">
      <c r="B66" s="18"/>
      <c r="C66" s="18"/>
      <c r="D66" s="17"/>
      <c r="E66" s="17"/>
      <c r="I66" s="16"/>
      <c r="Q66" s="156"/>
    </row>
    <row r="67" spans="2:17" s="15" customFormat="1" ht="12.75" x14ac:dyDescent="0.25">
      <c r="B67" s="18"/>
      <c r="C67" s="18"/>
      <c r="D67" s="17"/>
      <c r="E67" s="17"/>
      <c r="I67" s="16"/>
      <c r="Q67" s="156"/>
    </row>
    <row r="68" spans="2:17" s="15" customFormat="1" ht="12.75" x14ac:dyDescent="0.25">
      <c r="B68" s="18"/>
      <c r="C68" s="18"/>
      <c r="D68" s="17"/>
      <c r="E68" s="17"/>
      <c r="I68" s="16"/>
      <c r="Q68" s="156"/>
    </row>
    <row r="69" spans="2:17" s="15" customFormat="1" ht="12.75" x14ac:dyDescent="0.25">
      <c r="B69" s="18"/>
      <c r="C69" s="18"/>
      <c r="D69" s="17"/>
      <c r="E69" s="17"/>
      <c r="I69" s="16"/>
      <c r="Q69" s="156"/>
    </row>
    <row r="70" spans="2:17" s="15" customFormat="1" ht="12.75" x14ac:dyDescent="0.25">
      <c r="B70" s="18"/>
      <c r="C70" s="18"/>
      <c r="D70" s="17"/>
      <c r="E70" s="17"/>
      <c r="I70" s="16"/>
      <c r="Q70" s="156"/>
    </row>
    <row r="71" spans="2:17" s="15" customFormat="1" ht="12.75" x14ac:dyDescent="0.25">
      <c r="B71" s="18"/>
      <c r="C71" s="18"/>
      <c r="D71" s="17"/>
      <c r="E71" s="17"/>
      <c r="I71" s="16"/>
      <c r="Q71" s="156"/>
    </row>
    <row r="72" spans="2:17" s="15" customFormat="1" ht="12.75" x14ac:dyDescent="0.25">
      <c r="B72" s="18"/>
      <c r="C72" s="18"/>
      <c r="D72" s="17"/>
      <c r="E72" s="17"/>
      <c r="I72" s="16"/>
      <c r="Q72" s="156"/>
    </row>
    <row r="73" spans="2:17" s="15" customFormat="1" ht="12.75" x14ac:dyDescent="0.25">
      <c r="B73" s="18"/>
      <c r="C73" s="18"/>
      <c r="D73" s="17"/>
      <c r="E73" s="17"/>
      <c r="I73" s="16"/>
      <c r="Q73" s="156"/>
    </row>
    <row r="74" spans="2:17" s="15" customFormat="1" ht="12.75" x14ac:dyDescent="0.25">
      <c r="B74" s="18"/>
      <c r="C74" s="18"/>
      <c r="D74" s="17"/>
      <c r="E74" s="17"/>
      <c r="I74" s="16"/>
      <c r="Q74" s="156"/>
    </row>
    <row r="75" spans="2:17" s="15" customFormat="1" ht="12.75" x14ac:dyDescent="0.25">
      <c r="B75" s="18"/>
      <c r="C75" s="18"/>
      <c r="D75" s="17"/>
      <c r="E75" s="17"/>
      <c r="I75" s="16"/>
      <c r="Q75" s="156"/>
    </row>
    <row r="76" spans="2:17" s="15" customFormat="1" ht="12.75" x14ac:dyDescent="0.25">
      <c r="B76" s="18"/>
      <c r="C76" s="18"/>
      <c r="D76" s="17"/>
      <c r="E76" s="17"/>
      <c r="I76" s="16"/>
      <c r="Q76" s="156"/>
    </row>
    <row r="77" spans="2:17" s="15" customFormat="1" ht="12.75" x14ac:dyDescent="0.25">
      <c r="B77" s="18"/>
      <c r="C77" s="18"/>
      <c r="D77" s="17"/>
      <c r="E77" s="17"/>
      <c r="I77" s="16"/>
      <c r="Q77" s="156"/>
    </row>
    <row r="78" spans="2:17" s="15" customFormat="1" ht="12.75" x14ac:dyDescent="0.25">
      <c r="B78" s="18"/>
      <c r="C78" s="18"/>
      <c r="D78" s="17"/>
      <c r="E78" s="17"/>
      <c r="I78" s="16"/>
      <c r="Q78" s="156"/>
    </row>
    <row r="79" spans="2:17" s="15" customFormat="1" ht="12.75" x14ac:dyDescent="0.25">
      <c r="B79" s="18"/>
      <c r="C79" s="18"/>
      <c r="D79" s="17"/>
      <c r="E79" s="17"/>
      <c r="I79" s="16"/>
      <c r="Q79" s="156"/>
    </row>
    <row r="80" spans="2:17" s="15" customFormat="1" ht="12.75" x14ac:dyDescent="0.25">
      <c r="B80" s="18"/>
      <c r="C80" s="18"/>
      <c r="D80" s="17"/>
      <c r="E80" s="17"/>
      <c r="I80" s="16"/>
      <c r="Q80" s="156"/>
    </row>
    <row r="81" spans="2:17" s="15" customFormat="1" ht="12.75" x14ac:dyDescent="0.25">
      <c r="B81" s="18"/>
      <c r="C81" s="18"/>
      <c r="D81" s="17"/>
      <c r="E81" s="17"/>
      <c r="I81" s="16"/>
      <c r="Q81" s="156"/>
    </row>
    <row r="82" spans="2:17" s="15" customFormat="1" ht="12.75" x14ac:dyDescent="0.25">
      <c r="B82" s="18"/>
      <c r="C82" s="18"/>
      <c r="D82" s="17"/>
      <c r="E82" s="17"/>
      <c r="I82" s="16"/>
      <c r="Q82" s="156"/>
    </row>
    <row r="83" spans="2:17" s="15" customFormat="1" ht="12.75" x14ac:dyDescent="0.25">
      <c r="B83" s="18"/>
      <c r="C83" s="18"/>
      <c r="D83" s="17"/>
      <c r="E83" s="17"/>
      <c r="I83" s="16"/>
      <c r="Q83" s="156"/>
    </row>
    <row r="84" spans="2:17" s="15" customFormat="1" ht="12.75" x14ac:dyDescent="0.25">
      <c r="B84" s="18"/>
      <c r="C84" s="18"/>
      <c r="D84" s="17"/>
      <c r="E84" s="17"/>
      <c r="I84" s="16"/>
      <c r="Q84" s="156"/>
    </row>
    <row r="85" spans="2:17" s="15" customFormat="1" ht="12.75" x14ac:dyDescent="0.25">
      <c r="B85" s="18"/>
      <c r="C85" s="18"/>
      <c r="D85" s="17"/>
      <c r="E85" s="17"/>
      <c r="I85" s="16"/>
      <c r="Q85" s="156"/>
    </row>
    <row r="86" spans="2:17" s="15" customFormat="1" ht="12.75" x14ac:dyDescent="0.25">
      <c r="B86" s="18"/>
      <c r="C86" s="18"/>
      <c r="D86" s="17"/>
      <c r="E86" s="17"/>
      <c r="I86" s="16"/>
      <c r="Q86" s="156"/>
    </row>
    <row r="87" spans="2:17" s="15" customFormat="1" ht="12.75" x14ac:dyDescent="0.25">
      <c r="B87" s="18"/>
      <c r="C87" s="18"/>
      <c r="D87" s="17"/>
      <c r="E87" s="17"/>
      <c r="I87" s="16"/>
      <c r="J87" s="16"/>
      <c r="K87" s="16"/>
      <c r="L87" s="16"/>
      <c r="M87" s="16"/>
      <c r="N87" s="16"/>
      <c r="O87" s="16"/>
      <c r="P87" s="16"/>
      <c r="Q87" s="156"/>
    </row>
    <row r="88" spans="2:17" s="15" customFormat="1" ht="12.75" x14ac:dyDescent="0.25">
      <c r="B88" s="18"/>
      <c r="C88" s="18"/>
      <c r="D88" s="17"/>
      <c r="E88" s="17"/>
      <c r="I88" s="16"/>
      <c r="J88" s="16"/>
      <c r="K88" s="16"/>
      <c r="L88" s="16"/>
      <c r="M88" s="16"/>
      <c r="N88" s="16"/>
      <c r="O88" s="16"/>
      <c r="P88" s="16"/>
      <c r="Q88" s="156"/>
    </row>
    <row r="89" spans="2:17" s="15" customFormat="1" ht="12.75" x14ac:dyDescent="0.25">
      <c r="B89" s="18"/>
      <c r="C89" s="18"/>
      <c r="D89" s="17"/>
      <c r="E89" s="17"/>
      <c r="I89" s="16"/>
      <c r="J89" s="16"/>
      <c r="K89" s="16"/>
      <c r="L89" s="16"/>
      <c r="M89" s="16"/>
      <c r="N89" s="16"/>
      <c r="O89" s="16"/>
      <c r="P89" s="16"/>
      <c r="Q89" s="156"/>
    </row>
    <row r="90" spans="2:17" s="15" customFormat="1" ht="12.75" x14ac:dyDescent="0.25">
      <c r="B90" s="18"/>
      <c r="C90" s="18"/>
      <c r="D90" s="17"/>
      <c r="E90" s="17"/>
      <c r="I90" s="16"/>
      <c r="J90" s="16"/>
      <c r="K90" s="16"/>
      <c r="L90" s="16"/>
      <c r="M90" s="16"/>
      <c r="N90" s="16"/>
      <c r="O90" s="16"/>
      <c r="P90" s="16"/>
      <c r="Q90" s="156"/>
    </row>
    <row r="91" spans="2:17" s="15" customFormat="1" ht="12.75" x14ac:dyDescent="0.25">
      <c r="B91" s="18"/>
      <c r="C91" s="18"/>
      <c r="D91" s="17"/>
      <c r="E91" s="17"/>
      <c r="I91" s="16"/>
      <c r="J91" s="16"/>
      <c r="K91" s="16"/>
      <c r="L91" s="16"/>
      <c r="M91" s="16"/>
      <c r="N91" s="16"/>
      <c r="O91" s="16"/>
      <c r="P91" s="16"/>
      <c r="Q91" s="156"/>
    </row>
    <row r="92" spans="2:17" s="15" customFormat="1" ht="12.75" x14ac:dyDescent="0.25">
      <c r="B92" s="18"/>
      <c r="C92" s="18"/>
      <c r="D92" s="17"/>
      <c r="E92" s="17"/>
      <c r="I92" s="16"/>
      <c r="J92" s="16"/>
      <c r="K92" s="16"/>
      <c r="L92" s="16"/>
      <c r="M92" s="16"/>
      <c r="N92" s="16"/>
      <c r="O92" s="16"/>
      <c r="P92" s="16"/>
      <c r="Q92" s="156"/>
    </row>
    <row r="93" spans="2:17" s="15" customFormat="1" ht="12.75" x14ac:dyDescent="0.25">
      <c r="B93" s="18"/>
      <c r="C93" s="18"/>
      <c r="D93" s="17"/>
      <c r="E93" s="17"/>
      <c r="I93" s="16"/>
      <c r="J93" s="16"/>
      <c r="K93" s="16"/>
      <c r="L93" s="16"/>
      <c r="M93" s="16"/>
      <c r="N93" s="16"/>
      <c r="O93" s="16"/>
      <c r="P93" s="16"/>
      <c r="Q93" s="156"/>
    </row>
    <row r="94" spans="2:17" s="15" customFormat="1" ht="12.75" x14ac:dyDescent="0.25">
      <c r="B94" s="18"/>
      <c r="C94" s="18"/>
      <c r="D94" s="17"/>
      <c r="E94" s="17"/>
      <c r="I94" s="16"/>
      <c r="J94" s="16"/>
      <c r="K94" s="16"/>
      <c r="L94" s="16"/>
      <c r="M94" s="16"/>
      <c r="N94" s="16"/>
      <c r="O94" s="16"/>
      <c r="P94" s="16"/>
      <c r="Q94" s="156"/>
    </row>
    <row r="95" spans="2:17" s="16" customFormat="1" ht="12.75" x14ac:dyDescent="0.25">
      <c r="B95" s="18"/>
      <c r="C95" s="18"/>
      <c r="D95" s="15"/>
      <c r="E95" s="15"/>
      <c r="F95" s="15"/>
      <c r="G95" s="15"/>
      <c r="H95" s="15"/>
      <c r="Q95" s="156"/>
    </row>
    <row r="96" spans="2:17" s="16" customFormat="1" ht="12.75" x14ac:dyDescent="0.25">
      <c r="B96" s="18"/>
      <c r="C96" s="18"/>
      <c r="D96" s="15"/>
      <c r="E96" s="15"/>
      <c r="F96" s="15"/>
      <c r="G96" s="15"/>
      <c r="H96" s="15"/>
      <c r="Q96" s="157"/>
    </row>
    <row r="97" spans="2:17" s="16" customFormat="1" ht="12.75" x14ac:dyDescent="0.25">
      <c r="B97" s="18"/>
      <c r="C97" s="18"/>
      <c r="D97" s="15"/>
      <c r="E97" s="15"/>
      <c r="F97" s="15"/>
      <c r="G97" s="15"/>
      <c r="H97" s="15"/>
      <c r="Q97" s="157"/>
    </row>
    <row r="98" spans="2:17" s="16" customFormat="1" ht="12.75" x14ac:dyDescent="0.25">
      <c r="B98" s="18"/>
      <c r="C98" s="18"/>
      <c r="D98" s="15"/>
      <c r="E98" s="15"/>
      <c r="F98" s="15"/>
      <c r="G98" s="15"/>
      <c r="H98" s="15"/>
      <c r="Q98" s="157"/>
    </row>
    <row r="99" spans="2:17" s="16" customFormat="1" ht="12.75" x14ac:dyDescent="0.25">
      <c r="B99" s="18"/>
      <c r="C99" s="18"/>
      <c r="D99" s="15"/>
      <c r="E99" s="15"/>
      <c r="F99" s="15"/>
      <c r="G99" s="15"/>
      <c r="H99" s="15"/>
      <c r="Q99" s="157"/>
    </row>
    <row r="100" spans="2:17" s="16" customFormat="1" ht="12.75" x14ac:dyDescent="0.25">
      <c r="B100" s="18"/>
      <c r="C100" s="18"/>
      <c r="D100" s="15"/>
      <c r="E100" s="15"/>
      <c r="F100" s="15"/>
      <c r="G100" s="15"/>
      <c r="H100" s="15"/>
      <c r="Q100" s="157"/>
    </row>
    <row r="101" spans="2:17" s="16" customFormat="1" ht="12.75" x14ac:dyDescent="0.25">
      <c r="B101" s="18"/>
      <c r="C101" s="18"/>
      <c r="D101" s="15"/>
      <c r="E101" s="15"/>
      <c r="F101" s="15"/>
      <c r="G101" s="15"/>
      <c r="H101" s="15"/>
      <c r="Q101" s="157"/>
    </row>
    <row r="102" spans="2:17" s="16" customFormat="1" x14ac:dyDescent="0.25">
      <c r="B102" s="18"/>
      <c r="C102" s="18"/>
      <c r="D102" s="15"/>
      <c r="E102" s="15"/>
      <c r="F102" s="15"/>
      <c r="G102" s="15"/>
      <c r="H102" s="4"/>
      <c r="I102"/>
      <c r="J102"/>
      <c r="K102"/>
      <c r="L102"/>
      <c r="M102"/>
      <c r="N102"/>
      <c r="O102"/>
      <c r="P102"/>
      <c r="Q102" s="157"/>
    </row>
    <row r="103" spans="2:17" s="16" customFormat="1" x14ac:dyDescent="0.25">
      <c r="B103" s="18"/>
      <c r="C103" s="18"/>
      <c r="D103" s="15"/>
      <c r="E103" s="15"/>
      <c r="F103" s="15"/>
      <c r="G103" s="15"/>
      <c r="H103" s="4"/>
      <c r="I103"/>
      <c r="J103"/>
      <c r="K103"/>
      <c r="L103"/>
      <c r="M103"/>
      <c r="N103"/>
      <c r="O103"/>
      <c r="P103"/>
      <c r="Q103" s="157"/>
    </row>
    <row r="104" spans="2:17" s="16" customFormat="1" x14ac:dyDescent="0.25">
      <c r="B104" s="18"/>
      <c r="C104" s="18"/>
      <c r="D104" s="15"/>
      <c r="E104" s="15"/>
      <c r="F104" s="15"/>
      <c r="G104" s="15"/>
      <c r="H104" s="4"/>
      <c r="I104"/>
      <c r="J104"/>
      <c r="K104"/>
      <c r="L104"/>
      <c r="M104"/>
      <c r="N104"/>
      <c r="O104"/>
      <c r="P104"/>
      <c r="Q104" s="157"/>
    </row>
    <row r="105" spans="2:17" s="16" customFormat="1" x14ac:dyDescent="0.25">
      <c r="B105" s="18"/>
      <c r="C105" s="18"/>
      <c r="D105" s="15"/>
      <c r="E105" s="15"/>
      <c r="F105" s="15"/>
      <c r="G105" s="15"/>
      <c r="H105" s="4"/>
      <c r="I105"/>
      <c r="J105"/>
      <c r="K105"/>
      <c r="L105"/>
      <c r="M105"/>
      <c r="N105"/>
      <c r="O105"/>
      <c r="P105"/>
      <c r="Q105" s="157"/>
    </row>
    <row r="106" spans="2:17" s="16" customFormat="1" x14ac:dyDescent="0.25">
      <c r="B106" s="18"/>
      <c r="C106" s="18"/>
      <c r="D106" s="15"/>
      <c r="E106" s="15"/>
      <c r="F106" s="15"/>
      <c r="G106" s="15"/>
      <c r="H106" s="4"/>
      <c r="I106"/>
      <c r="J106"/>
      <c r="K106"/>
      <c r="L106"/>
      <c r="M106"/>
      <c r="N106"/>
      <c r="O106"/>
      <c r="P106"/>
      <c r="Q106" s="157"/>
    </row>
    <row r="107" spans="2:17" s="16" customFormat="1" x14ac:dyDescent="0.25">
      <c r="B107" s="18"/>
      <c r="C107" s="18"/>
      <c r="D107" s="15"/>
      <c r="E107" s="15"/>
      <c r="F107" s="15"/>
      <c r="G107" s="15"/>
      <c r="H107" s="4"/>
      <c r="I107"/>
      <c r="J107"/>
      <c r="K107"/>
      <c r="L107"/>
      <c r="M107"/>
      <c r="N107"/>
      <c r="O107"/>
      <c r="P107"/>
      <c r="Q107" s="157"/>
    </row>
    <row r="108" spans="2:17" s="16" customFormat="1" x14ac:dyDescent="0.25">
      <c r="B108" s="18"/>
      <c r="C108" s="18"/>
      <c r="D108" s="15"/>
      <c r="E108" s="15"/>
      <c r="F108" s="15"/>
      <c r="G108" s="15"/>
      <c r="H108" s="4"/>
      <c r="I108"/>
      <c r="J108"/>
      <c r="K108"/>
      <c r="L108"/>
      <c r="M108"/>
      <c r="N108"/>
      <c r="O108"/>
      <c r="P108"/>
      <c r="Q108" s="157"/>
    </row>
    <row r="109" spans="2:17" s="16" customFormat="1" x14ac:dyDescent="0.25">
      <c r="B109" s="18"/>
      <c r="C109" s="18"/>
      <c r="D109" s="15"/>
      <c r="E109" s="15"/>
      <c r="F109" s="15"/>
      <c r="G109" s="15"/>
      <c r="H109" s="4"/>
      <c r="I109"/>
      <c r="J109"/>
      <c r="K109"/>
      <c r="L109"/>
      <c r="M109"/>
      <c r="N109"/>
      <c r="O109"/>
      <c r="P109"/>
      <c r="Q109" s="157"/>
    </row>
    <row r="110" spans="2:17" x14ac:dyDescent="0.25">
      <c r="Q110" s="157"/>
    </row>
  </sheetData>
  <mergeCells count="4">
    <mergeCell ref="A1:A14"/>
    <mergeCell ref="B3:C3"/>
    <mergeCell ref="Q3:Q14"/>
    <mergeCell ref="A15:A38"/>
  </mergeCells>
  <conditionalFormatting sqref="B5">
    <cfRule type="containsText" dxfId="6" priority="2" operator="containsText" text="désignation">
      <formula>NOT(ISERROR(SEARCH("désignation",B5)))</formula>
    </cfRule>
  </conditionalFormatting>
  <conditionalFormatting sqref="B6:B7">
    <cfRule type="containsText" dxfId="5" priority="1" operator="containsText" text="xxx">
      <formula>NOT(ISERROR(SEARCH("xxx",B6)))</formula>
    </cfRule>
  </conditionalFormatting>
  <conditionalFormatting sqref="C9:C13">
    <cfRule type="containsText" dxfId="4" priority="4" operator="containsText" text="xxxx">
      <formula>NOT(ISERROR(SEARCH("xxxx",C9)))</formula>
    </cfRule>
  </conditionalFormatting>
  <conditionalFormatting sqref="F1:F2">
    <cfRule type="containsText" dxfId="3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F32:F35" xr:uid="{FF682E80-CEBA-49BA-A949-6842913A9493}">
      <formula1>0</formula1>
    </dataValidation>
  </dataValidations>
  <pageMargins left="0.86614173228346458" right="0.59055118110236227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>
    <tabColor rgb="FF008000"/>
  </sheetPr>
  <dimension ref="A1:M136"/>
  <sheetViews>
    <sheetView topLeftCell="A13" zoomScale="145" zoomScaleNormal="145" workbookViewId="0">
      <selection activeCell="A65" sqref="A65"/>
    </sheetView>
  </sheetViews>
  <sheetFormatPr baseColWidth="10" defaultRowHeight="15" outlineLevelRow="1" outlineLevelCol="1" x14ac:dyDescent="0.25"/>
  <cols>
    <col min="1" max="1" width="7.28515625" style="6" customWidth="1"/>
    <col min="2" max="2" width="19" style="4" customWidth="1"/>
    <col min="3" max="3" width="41.7109375" style="4" customWidth="1"/>
    <col min="4" max="5" width="8.5703125" style="4" customWidth="1"/>
    <col min="6" max="8" width="8.5703125" style="4" hidden="1" customWidth="1" outlineLevel="1"/>
    <col min="9" max="9" width="8.5703125" style="4" customWidth="1" collapsed="1"/>
    <col min="10" max="10" width="3.5703125" style="4" customWidth="1"/>
    <col min="11" max="11" width="7.7109375" style="4" customWidth="1"/>
    <col min="12" max="12" width="70.42578125" customWidth="1"/>
    <col min="13" max="13" width="27.28515625" customWidth="1"/>
  </cols>
  <sheetData>
    <row r="1" spans="1:12" s="21" customFormat="1" ht="15.75" x14ac:dyDescent="0.25">
      <c r="A1" s="23" t="s">
        <v>24</v>
      </c>
      <c r="B1" s="19"/>
      <c r="C1" s="19"/>
      <c r="D1" s="19"/>
      <c r="E1" s="19"/>
      <c r="F1" s="19"/>
      <c r="G1" s="19"/>
      <c r="H1" s="19"/>
      <c r="I1" s="24" t="s">
        <v>25</v>
      </c>
      <c r="J1" s="20"/>
      <c r="K1" s="20"/>
    </row>
    <row r="2" spans="1:12" s="21" customFormat="1" x14ac:dyDescent="0.25">
      <c r="A2" s="5"/>
      <c r="B2" s="5"/>
      <c r="C2" s="5"/>
      <c r="D2" s="5"/>
      <c r="E2" s="5"/>
      <c r="F2" s="5"/>
      <c r="G2" s="5"/>
      <c r="H2" s="5"/>
      <c r="I2" s="5"/>
      <c r="J2" s="20"/>
      <c r="K2" s="20"/>
    </row>
    <row r="3" spans="1:12" s="10" customFormat="1" ht="15.75" x14ac:dyDescent="0.25">
      <c r="A3" s="218" t="s">
        <v>26</v>
      </c>
      <c r="B3" s="22"/>
      <c r="C3" s="22"/>
      <c r="D3" s="8"/>
      <c r="E3" s="14"/>
      <c r="F3" s="14"/>
      <c r="G3" s="14"/>
      <c r="H3" s="5"/>
      <c r="I3" s="5"/>
      <c r="J3" s="8"/>
      <c r="K3" s="8"/>
      <c r="L3" s="11"/>
    </row>
    <row r="4" spans="1:12" s="10" customFormat="1" ht="15.75" x14ac:dyDescent="0.25">
      <c r="A4" s="150" t="s">
        <v>62</v>
      </c>
      <c r="B4" s="12"/>
      <c r="C4" s="12"/>
      <c r="D4" s="13"/>
      <c r="E4" s="14"/>
      <c r="F4" s="14"/>
      <c r="G4" s="14"/>
      <c r="H4" s="13"/>
      <c r="I4" s="5"/>
      <c r="J4" s="13"/>
      <c r="K4" s="8"/>
      <c r="L4" s="9"/>
    </row>
    <row r="5" spans="1:12" s="10" customFormat="1" ht="15.75" x14ac:dyDescent="0.25">
      <c r="A5" s="150" t="s">
        <v>48</v>
      </c>
      <c r="B5" s="12"/>
      <c r="C5" s="12"/>
      <c r="D5" s="13"/>
      <c r="E5" s="14"/>
      <c r="F5" s="14"/>
      <c r="G5" s="13"/>
      <c r="H5" s="13"/>
      <c r="I5" s="5"/>
      <c r="J5" s="8"/>
      <c r="K5" s="8"/>
      <c r="L5" s="9"/>
    </row>
    <row r="6" spans="1:12" x14ac:dyDescent="0.25">
      <c r="A6" s="5"/>
      <c r="B6" s="2"/>
      <c r="C6" s="2"/>
      <c r="D6" s="3"/>
      <c r="E6" s="3"/>
      <c r="F6" s="3"/>
      <c r="G6" s="3"/>
      <c r="H6" s="3"/>
      <c r="I6" s="7" t="str">
        <f ca="1">CELL("nomfichier")</f>
        <v>F:\04_PRo\03_Contrats\Deutsch\[40-3d_Beispiele_Abrechnung_und_Stundenaufteilung.pdf.xlsx]Einfach Minimal</v>
      </c>
      <c r="L6" s="1"/>
    </row>
    <row r="7" spans="1:12" s="44" customFormat="1" x14ac:dyDescent="0.25">
      <c r="A7" s="28" t="s">
        <v>49</v>
      </c>
      <c r="B7" s="39"/>
      <c r="C7" s="39"/>
      <c r="D7" s="40"/>
      <c r="E7" s="40"/>
      <c r="F7" s="40"/>
      <c r="G7" s="40"/>
      <c r="H7" s="40"/>
      <c r="I7" s="41"/>
      <c r="J7" s="42"/>
      <c r="K7" s="42"/>
      <c r="L7" s="43"/>
    </row>
    <row r="8" spans="1:12" s="44" customFormat="1" ht="12.75" x14ac:dyDescent="0.25">
      <c r="A8" s="27"/>
      <c r="B8" s="106" t="s">
        <v>28</v>
      </c>
      <c r="C8" s="108" t="s">
        <v>32</v>
      </c>
      <c r="D8" s="91" t="s">
        <v>33</v>
      </c>
      <c r="E8" s="92"/>
      <c r="F8" s="92"/>
      <c r="G8" s="93"/>
      <c r="H8" s="92"/>
      <c r="I8" s="94"/>
      <c r="J8" s="42"/>
      <c r="K8" s="42"/>
      <c r="L8" s="43"/>
    </row>
    <row r="9" spans="1:12" s="48" customFormat="1" ht="12.75" x14ac:dyDescent="0.25">
      <c r="A9" s="26"/>
      <c r="B9" s="224" t="s">
        <v>29</v>
      </c>
      <c r="C9" s="109">
        <f>SUM(D9:I9)</f>
        <v>478.4</v>
      </c>
      <c r="D9" s="45">
        <f t="shared" ref="D9:I9" si="0">ROUND(SUMPRODUCT($C$18:$C$27,D$18:D$27)*D10*20,0)/20</f>
        <v>280.39999999999998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7">
        <f t="shared" si="0"/>
        <v>198</v>
      </c>
      <c r="J9" s="26"/>
      <c r="K9" s="26"/>
    </row>
    <row r="10" spans="1:12" s="48" customFormat="1" ht="12.75" x14ac:dyDescent="0.25">
      <c r="A10" s="26"/>
      <c r="B10" s="225"/>
      <c r="C10" s="107" t="s">
        <v>0</v>
      </c>
      <c r="D10" s="49">
        <f>1-D12-D14</f>
        <v>0.66999999999999993</v>
      </c>
      <c r="E10" s="50">
        <f t="shared" ref="E10:I10" si="1">1-E12-E14</f>
        <v>0</v>
      </c>
      <c r="F10" s="50">
        <f t="shared" si="1"/>
        <v>1</v>
      </c>
      <c r="G10" s="50">
        <f t="shared" si="1"/>
        <v>1</v>
      </c>
      <c r="H10" s="50">
        <f t="shared" si="1"/>
        <v>1</v>
      </c>
      <c r="I10" s="51">
        <f t="shared" si="1"/>
        <v>0.5</v>
      </c>
      <c r="J10" s="26"/>
      <c r="K10" s="26"/>
    </row>
    <row r="11" spans="1:12" s="48" customFormat="1" ht="12.75" x14ac:dyDescent="0.25">
      <c r="A11" s="26"/>
      <c r="B11" s="224" t="s">
        <v>30</v>
      </c>
      <c r="C11" s="109">
        <f>SUM(D11:I11)</f>
        <v>573.70000000000005</v>
      </c>
      <c r="D11" s="45">
        <f t="shared" ref="D11:I11" si="2">ROUND(SUMPRODUCT($C$18:$C$27,D$18:D$27)*D12*20,0)/20</f>
        <v>138.1</v>
      </c>
      <c r="E11" s="46">
        <f t="shared" si="2"/>
        <v>237.6</v>
      </c>
      <c r="F11" s="46">
        <f t="shared" si="2"/>
        <v>0</v>
      </c>
      <c r="G11" s="46">
        <f t="shared" si="2"/>
        <v>0</v>
      </c>
      <c r="H11" s="46">
        <f t="shared" si="2"/>
        <v>0</v>
      </c>
      <c r="I11" s="47">
        <f t="shared" si="2"/>
        <v>198</v>
      </c>
      <c r="J11" s="26"/>
      <c r="K11" s="26"/>
    </row>
    <row r="12" spans="1:12" s="48" customFormat="1" ht="12.75" x14ac:dyDescent="0.25">
      <c r="A12" s="26"/>
      <c r="B12" s="225"/>
      <c r="C12" s="107" t="s">
        <v>0</v>
      </c>
      <c r="D12" s="52">
        <v>0.33</v>
      </c>
      <c r="E12" s="53">
        <v>1</v>
      </c>
      <c r="F12" s="53"/>
      <c r="G12" s="53"/>
      <c r="H12" s="53"/>
      <c r="I12" s="54">
        <v>0.5</v>
      </c>
      <c r="J12" s="26"/>
      <c r="K12" s="26"/>
    </row>
    <row r="13" spans="1:12" s="48" customFormat="1" ht="12.75" outlineLevel="1" x14ac:dyDescent="0.25">
      <c r="A13" s="26"/>
      <c r="B13" s="224" t="s">
        <v>31</v>
      </c>
      <c r="C13" s="109">
        <f>SUM(D13:I13)</f>
        <v>0</v>
      </c>
      <c r="D13" s="45">
        <f t="shared" ref="D13:I13" si="3">ROUND(SUMPRODUCT($C$18:$C$27,D$18:D$27)*D14*20,0)/20</f>
        <v>0</v>
      </c>
      <c r="E13" s="46">
        <f t="shared" si="3"/>
        <v>0</v>
      </c>
      <c r="F13" s="46">
        <f t="shared" si="3"/>
        <v>0</v>
      </c>
      <c r="G13" s="46">
        <f t="shared" si="3"/>
        <v>0</v>
      </c>
      <c r="H13" s="46">
        <f t="shared" si="3"/>
        <v>0</v>
      </c>
      <c r="I13" s="47">
        <f t="shared" si="3"/>
        <v>0</v>
      </c>
      <c r="J13" s="26"/>
      <c r="K13" s="26"/>
    </row>
    <row r="14" spans="1:12" s="48" customFormat="1" ht="12.75" outlineLevel="1" x14ac:dyDescent="0.25">
      <c r="A14" s="26"/>
      <c r="B14" s="225"/>
      <c r="C14" s="107" t="s">
        <v>0</v>
      </c>
      <c r="D14" s="52">
        <v>0</v>
      </c>
      <c r="E14" s="53">
        <v>0</v>
      </c>
      <c r="F14" s="53"/>
      <c r="G14" s="53"/>
      <c r="H14" s="53"/>
      <c r="I14" s="54">
        <v>0</v>
      </c>
      <c r="J14" s="26"/>
      <c r="K14" s="26"/>
    </row>
    <row r="15" spans="1:12" s="26" customFormat="1" ht="12.75" x14ac:dyDescent="0.25">
      <c r="B15" s="55" t="s">
        <v>14</v>
      </c>
      <c r="C15" s="110">
        <f>SUM(C9:C14)</f>
        <v>1052.0999999999999</v>
      </c>
      <c r="D15" s="56"/>
      <c r="E15" s="56"/>
      <c r="F15" s="56"/>
      <c r="G15" s="56"/>
      <c r="H15" s="56"/>
      <c r="I15" s="56"/>
    </row>
    <row r="16" spans="1:12" s="48" customFormat="1" ht="12.75" x14ac:dyDescent="0.25">
      <c r="A16" s="26"/>
      <c r="B16" s="57"/>
      <c r="C16" s="111"/>
      <c r="D16" s="59"/>
      <c r="E16" s="59"/>
      <c r="F16" s="59"/>
      <c r="G16" s="59"/>
      <c r="H16" s="59"/>
      <c r="I16" s="59"/>
      <c r="J16" s="26"/>
      <c r="K16" s="26"/>
    </row>
    <row r="17" spans="1:13" s="48" customFormat="1" ht="12.75" x14ac:dyDescent="0.25">
      <c r="A17" s="29" t="s">
        <v>36</v>
      </c>
      <c r="B17" s="60" t="s">
        <v>27</v>
      </c>
      <c r="C17" s="112" t="s">
        <v>50</v>
      </c>
      <c r="D17" s="91" t="s">
        <v>34</v>
      </c>
      <c r="E17" s="92"/>
      <c r="F17" s="92"/>
      <c r="G17" s="93"/>
      <c r="H17" s="92"/>
      <c r="I17" s="94"/>
      <c r="J17" s="26"/>
      <c r="K17" s="26"/>
    </row>
    <row r="18" spans="1:13" s="48" customFormat="1" ht="12.75" x14ac:dyDescent="0.25">
      <c r="A18" s="30"/>
      <c r="B18" s="61" t="s">
        <v>47</v>
      </c>
      <c r="C18" s="113">
        <v>0</v>
      </c>
      <c r="D18" s="45">
        <f>SUM(D32:D65)-SUM(D19:D29)</f>
        <v>2</v>
      </c>
      <c r="E18" s="46">
        <f t="shared" ref="E18:I18" si="4">SUM(E32:E65)-SUM(E19:E29)</f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7">
        <f t="shared" si="4"/>
        <v>0</v>
      </c>
      <c r="J18" s="26"/>
      <c r="K18" s="26"/>
    </row>
    <row r="19" spans="1:13" s="48" customFormat="1" ht="12.75" x14ac:dyDescent="0.25">
      <c r="A19" s="31" t="s">
        <v>6</v>
      </c>
      <c r="B19" s="62" t="s">
        <v>2</v>
      </c>
      <c r="C19" s="114">
        <v>139.5</v>
      </c>
      <c r="D19" s="63">
        <f t="shared" ref="D19:I26" si="5">SUMIF($B$32:$B$65,$B19,D$32:D$65)</f>
        <v>3</v>
      </c>
      <c r="E19" s="64">
        <f t="shared" si="5"/>
        <v>0</v>
      </c>
      <c r="F19" s="64">
        <f t="shared" si="5"/>
        <v>0</v>
      </c>
      <c r="G19" s="64">
        <f t="shared" si="5"/>
        <v>0</v>
      </c>
      <c r="H19" s="64">
        <f t="shared" si="5"/>
        <v>0</v>
      </c>
      <c r="I19" s="65">
        <f t="shared" si="5"/>
        <v>0</v>
      </c>
      <c r="J19" s="26"/>
      <c r="K19" s="26"/>
    </row>
    <row r="20" spans="1:13" s="48" customFormat="1" ht="12.75" x14ac:dyDescent="0.25">
      <c r="A20" s="31" t="s">
        <v>7</v>
      </c>
      <c r="B20" s="62" t="s">
        <v>3</v>
      </c>
      <c r="C20" s="114">
        <v>118.8</v>
      </c>
      <c r="D20" s="63">
        <f t="shared" si="5"/>
        <v>0</v>
      </c>
      <c r="E20" s="64">
        <f t="shared" si="5"/>
        <v>2</v>
      </c>
      <c r="F20" s="64">
        <f t="shared" si="5"/>
        <v>0</v>
      </c>
      <c r="G20" s="64">
        <f t="shared" si="5"/>
        <v>0</v>
      </c>
      <c r="H20" s="64">
        <f t="shared" si="5"/>
        <v>0</v>
      </c>
      <c r="I20" s="65">
        <f t="shared" si="5"/>
        <v>0</v>
      </c>
      <c r="J20" s="26"/>
      <c r="K20" s="26"/>
    </row>
    <row r="21" spans="1:13" s="48" customFormat="1" ht="12.75" x14ac:dyDescent="0.25">
      <c r="A21" s="31" t="s">
        <v>12</v>
      </c>
      <c r="B21" s="62" t="s">
        <v>4</v>
      </c>
      <c r="C21" s="114">
        <v>99</v>
      </c>
      <c r="D21" s="63">
        <f t="shared" si="5"/>
        <v>0</v>
      </c>
      <c r="E21" s="64">
        <f t="shared" si="5"/>
        <v>0</v>
      </c>
      <c r="F21" s="64">
        <f t="shared" si="5"/>
        <v>0</v>
      </c>
      <c r="G21" s="64">
        <f t="shared" si="5"/>
        <v>0</v>
      </c>
      <c r="H21" s="64">
        <f t="shared" si="5"/>
        <v>0</v>
      </c>
      <c r="I21" s="65">
        <f t="shared" si="5"/>
        <v>4</v>
      </c>
      <c r="J21" s="26"/>
      <c r="K21" s="26"/>
    </row>
    <row r="22" spans="1:13" s="48" customFormat="1" ht="12.75" x14ac:dyDescent="0.25">
      <c r="A22" s="31"/>
      <c r="B22" s="62" t="s">
        <v>13</v>
      </c>
      <c r="C22" s="114"/>
      <c r="D22" s="63">
        <f t="shared" si="5"/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0</v>
      </c>
      <c r="I22" s="65">
        <f t="shared" si="5"/>
        <v>4</v>
      </c>
      <c r="J22" s="26"/>
      <c r="K22" s="26"/>
    </row>
    <row r="23" spans="1:13" s="48" customFormat="1" ht="12.75" hidden="1" outlineLevel="1" x14ac:dyDescent="0.25">
      <c r="A23" s="31"/>
      <c r="B23" s="62" t="s">
        <v>8</v>
      </c>
      <c r="C23" s="114"/>
      <c r="D23" s="63">
        <f t="shared" si="5"/>
        <v>0</v>
      </c>
      <c r="E23" s="64">
        <f t="shared" si="5"/>
        <v>0</v>
      </c>
      <c r="F23" s="64">
        <f t="shared" si="5"/>
        <v>0</v>
      </c>
      <c r="G23" s="64">
        <f t="shared" si="5"/>
        <v>0</v>
      </c>
      <c r="H23" s="64">
        <f t="shared" si="5"/>
        <v>0</v>
      </c>
      <c r="I23" s="65">
        <f t="shared" si="5"/>
        <v>0</v>
      </c>
      <c r="J23" s="26"/>
      <c r="K23" s="26"/>
    </row>
    <row r="24" spans="1:13" s="48" customFormat="1" ht="12.75" hidden="1" outlineLevel="1" x14ac:dyDescent="0.25">
      <c r="A24" s="31"/>
      <c r="B24" s="62" t="s">
        <v>9</v>
      </c>
      <c r="C24" s="114"/>
      <c r="D24" s="63">
        <f t="shared" si="5"/>
        <v>0</v>
      </c>
      <c r="E24" s="64">
        <f t="shared" si="5"/>
        <v>0</v>
      </c>
      <c r="F24" s="64">
        <f t="shared" si="5"/>
        <v>0</v>
      </c>
      <c r="G24" s="64">
        <f t="shared" si="5"/>
        <v>0</v>
      </c>
      <c r="H24" s="64">
        <f t="shared" si="5"/>
        <v>0</v>
      </c>
      <c r="I24" s="65">
        <f t="shared" si="5"/>
        <v>0</v>
      </c>
      <c r="J24" s="26"/>
      <c r="K24" s="26"/>
    </row>
    <row r="25" spans="1:13" s="48" customFormat="1" ht="12.75" hidden="1" outlineLevel="1" x14ac:dyDescent="0.25">
      <c r="A25" s="31"/>
      <c r="B25" s="62" t="s">
        <v>10</v>
      </c>
      <c r="C25" s="114"/>
      <c r="D25" s="63">
        <f t="shared" si="5"/>
        <v>0</v>
      </c>
      <c r="E25" s="64">
        <f t="shared" si="5"/>
        <v>0</v>
      </c>
      <c r="F25" s="64">
        <f t="shared" si="5"/>
        <v>0</v>
      </c>
      <c r="G25" s="64">
        <f t="shared" si="5"/>
        <v>0</v>
      </c>
      <c r="H25" s="64">
        <f t="shared" si="5"/>
        <v>0</v>
      </c>
      <c r="I25" s="65">
        <f t="shared" si="5"/>
        <v>0</v>
      </c>
      <c r="J25" s="26"/>
      <c r="K25" s="26"/>
    </row>
    <row r="26" spans="1:13" s="48" customFormat="1" ht="12.75" hidden="1" outlineLevel="1" x14ac:dyDescent="0.25">
      <c r="A26" s="32"/>
      <c r="B26" s="66" t="s">
        <v>11</v>
      </c>
      <c r="C26" s="115"/>
      <c r="D26" s="67">
        <f t="shared" si="5"/>
        <v>0</v>
      </c>
      <c r="E26" s="68">
        <f t="shared" si="5"/>
        <v>0</v>
      </c>
      <c r="F26" s="68">
        <f t="shared" si="5"/>
        <v>0</v>
      </c>
      <c r="G26" s="68">
        <f t="shared" si="5"/>
        <v>0</v>
      </c>
      <c r="H26" s="68">
        <f t="shared" si="5"/>
        <v>0</v>
      </c>
      <c r="I26" s="69">
        <f t="shared" si="5"/>
        <v>0</v>
      </c>
      <c r="J26" s="26"/>
      <c r="K26" s="26"/>
    </row>
    <row r="27" spans="1:13" s="48" customFormat="1" ht="12.75" collapsed="1" x14ac:dyDescent="0.25">
      <c r="A27" s="33"/>
      <c r="B27" s="70" t="s">
        <v>35</v>
      </c>
      <c r="C27" s="110">
        <f>SUM(D18:I26)</f>
        <v>15</v>
      </c>
      <c r="D27" s="58"/>
      <c r="E27" s="58"/>
      <c r="F27" s="58"/>
      <c r="G27" s="58"/>
      <c r="H27" s="58"/>
      <c r="I27" s="71"/>
      <c r="J27" s="26"/>
      <c r="K27" s="26"/>
    </row>
    <row r="28" spans="1:13" s="48" customFormat="1" ht="12.75" x14ac:dyDescent="0.25">
      <c r="A28" s="26"/>
      <c r="B28" s="58"/>
      <c r="C28" s="72"/>
      <c r="D28" s="58"/>
      <c r="E28" s="58"/>
      <c r="F28" s="58"/>
      <c r="G28" s="58"/>
      <c r="H28" s="58"/>
      <c r="I28" s="71"/>
      <c r="J28" s="26"/>
      <c r="K28" s="26"/>
    </row>
    <row r="29" spans="1:13" s="44" customFormat="1" x14ac:dyDescent="0.25">
      <c r="A29" s="28" t="s">
        <v>37</v>
      </c>
      <c r="B29" s="39"/>
      <c r="C29" s="39"/>
      <c r="D29" s="40"/>
      <c r="E29" s="40"/>
      <c r="F29" s="40"/>
      <c r="G29" s="40"/>
      <c r="H29" s="40"/>
      <c r="I29" s="41"/>
      <c r="J29" s="42"/>
      <c r="K29" s="42"/>
      <c r="L29" s="43"/>
    </row>
    <row r="30" spans="1:13" s="44" customFormat="1" ht="12.75" x14ac:dyDescent="0.25">
      <c r="A30" s="25"/>
      <c r="B30" s="73"/>
      <c r="C30" s="73"/>
      <c r="D30" s="91" t="s">
        <v>38</v>
      </c>
      <c r="E30" s="95"/>
      <c r="F30" s="95"/>
      <c r="G30" s="96"/>
      <c r="H30" s="95"/>
      <c r="I30" s="97"/>
      <c r="J30" s="42"/>
      <c r="K30" s="42"/>
      <c r="L30" s="43"/>
    </row>
    <row r="31" spans="1:13" s="75" customFormat="1" ht="25.5" x14ac:dyDescent="0.25">
      <c r="A31" s="34" t="s">
        <v>42</v>
      </c>
      <c r="B31" s="35" t="s">
        <v>27</v>
      </c>
      <c r="C31" s="35" t="s">
        <v>43</v>
      </c>
      <c r="D31" s="36" t="s">
        <v>39</v>
      </c>
      <c r="E31" s="36" t="s">
        <v>40</v>
      </c>
      <c r="F31" s="36"/>
      <c r="G31" s="37"/>
      <c r="H31" s="36"/>
      <c r="I31" s="38" t="s">
        <v>41</v>
      </c>
      <c r="J31" s="74"/>
      <c r="K31" s="74"/>
    </row>
    <row r="32" spans="1:13" s="74" customFormat="1" ht="12.75" x14ac:dyDescent="0.25">
      <c r="A32" s="76">
        <v>42005</v>
      </c>
      <c r="B32" s="77" t="s">
        <v>2</v>
      </c>
      <c r="C32" s="77" t="s">
        <v>46</v>
      </c>
      <c r="D32" s="78">
        <v>3</v>
      </c>
      <c r="E32" s="78"/>
      <c r="F32" s="78"/>
      <c r="G32" s="78"/>
      <c r="H32" s="78"/>
      <c r="I32" s="79"/>
      <c r="L32" s="75"/>
      <c r="M32" s="75"/>
    </row>
    <row r="33" spans="1:13" s="74" customFormat="1" ht="12.75" x14ac:dyDescent="0.25">
      <c r="A33" s="80">
        <v>42007</v>
      </c>
      <c r="B33" s="81" t="s">
        <v>3</v>
      </c>
      <c r="C33" s="81" t="s">
        <v>45</v>
      </c>
      <c r="D33" s="82"/>
      <c r="E33" s="82">
        <v>2</v>
      </c>
      <c r="F33" s="82"/>
      <c r="G33" s="82"/>
      <c r="H33" s="82"/>
      <c r="I33" s="83"/>
      <c r="L33" s="75"/>
      <c r="M33" s="75"/>
    </row>
    <row r="34" spans="1:13" s="74" customFormat="1" ht="12.75" x14ac:dyDescent="0.25">
      <c r="A34" s="80">
        <v>42009</v>
      </c>
      <c r="B34" s="81" t="s">
        <v>4</v>
      </c>
      <c r="C34" s="81" t="s">
        <v>44</v>
      </c>
      <c r="D34" s="82"/>
      <c r="E34" s="82"/>
      <c r="F34" s="82"/>
      <c r="G34" s="82"/>
      <c r="H34" s="82"/>
      <c r="I34" s="83">
        <v>4</v>
      </c>
      <c r="L34" s="75"/>
      <c r="M34" s="75"/>
    </row>
    <row r="35" spans="1:13" s="74" customFormat="1" ht="12.75" x14ac:dyDescent="0.25">
      <c r="A35" s="80">
        <v>42011</v>
      </c>
      <c r="B35" s="81" t="s">
        <v>13</v>
      </c>
      <c r="C35" s="81" t="s">
        <v>44</v>
      </c>
      <c r="D35" s="82"/>
      <c r="E35" s="82"/>
      <c r="F35" s="82"/>
      <c r="G35" s="82"/>
      <c r="H35" s="82"/>
      <c r="I35" s="83">
        <v>4</v>
      </c>
      <c r="L35" s="75"/>
      <c r="M35" s="75"/>
    </row>
    <row r="36" spans="1:13" s="74" customFormat="1" ht="12.75" x14ac:dyDescent="0.25">
      <c r="A36" s="80">
        <v>42013</v>
      </c>
      <c r="B36" s="81" t="s">
        <v>5</v>
      </c>
      <c r="C36" s="81"/>
      <c r="D36" s="82">
        <v>2</v>
      </c>
      <c r="E36" s="82"/>
      <c r="F36" s="82"/>
      <c r="G36" s="82"/>
      <c r="H36" s="82"/>
      <c r="I36" s="83"/>
      <c r="L36" s="75"/>
      <c r="M36" s="75"/>
    </row>
    <row r="37" spans="1:13" s="74" customFormat="1" ht="12.75" x14ac:dyDescent="0.25">
      <c r="A37" s="80"/>
      <c r="B37" s="81"/>
      <c r="C37" s="81"/>
      <c r="D37" s="82"/>
      <c r="E37" s="82"/>
      <c r="F37" s="82"/>
      <c r="G37" s="82"/>
      <c r="H37" s="82"/>
      <c r="I37" s="83"/>
      <c r="L37" s="75"/>
      <c r="M37" s="75"/>
    </row>
    <row r="38" spans="1:13" s="74" customFormat="1" ht="12.75" x14ac:dyDescent="0.25">
      <c r="A38" s="80"/>
      <c r="B38" s="81"/>
      <c r="C38" s="81"/>
      <c r="D38" s="82"/>
      <c r="E38" s="82"/>
      <c r="F38" s="82"/>
      <c r="G38" s="82"/>
      <c r="H38" s="82"/>
      <c r="I38" s="83"/>
      <c r="L38" s="75"/>
      <c r="M38" s="75"/>
    </row>
    <row r="39" spans="1:13" s="74" customFormat="1" ht="12.75" x14ac:dyDescent="0.25">
      <c r="A39" s="80"/>
      <c r="B39" s="81"/>
      <c r="C39" s="81"/>
      <c r="D39" s="82"/>
      <c r="E39" s="82"/>
      <c r="F39" s="82"/>
      <c r="G39" s="82"/>
      <c r="H39" s="82"/>
      <c r="I39" s="83"/>
      <c r="L39" s="75"/>
      <c r="M39" s="75"/>
    </row>
    <row r="40" spans="1:13" s="74" customFormat="1" ht="12.75" x14ac:dyDescent="0.25">
      <c r="A40" s="80"/>
      <c r="B40" s="81"/>
      <c r="C40" s="81"/>
      <c r="D40" s="82"/>
      <c r="E40" s="82"/>
      <c r="F40" s="82"/>
      <c r="G40" s="82"/>
      <c r="H40" s="82"/>
      <c r="I40" s="83"/>
      <c r="L40" s="75"/>
      <c r="M40" s="75"/>
    </row>
    <row r="41" spans="1:13" s="74" customFormat="1" ht="12.75" x14ac:dyDescent="0.25">
      <c r="A41" s="80"/>
      <c r="B41" s="81"/>
      <c r="C41" s="81"/>
      <c r="D41" s="82"/>
      <c r="E41" s="82"/>
      <c r="F41" s="82"/>
      <c r="G41" s="82"/>
      <c r="H41" s="82"/>
      <c r="I41" s="83"/>
      <c r="L41" s="75"/>
      <c r="M41" s="75"/>
    </row>
    <row r="42" spans="1:13" s="74" customFormat="1" ht="12.75" x14ac:dyDescent="0.25">
      <c r="A42" s="80"/>
      <c r="B42" s="81"/>
      <c r="C42" s="81"/>
      <c r="D42" s="82"/>
      <c r="E42" s="82"/>
      <c r="F42" s="82"/>
      <c r="G42" s="82"/>
      <c r="H42" s="82"/>
      <c r="I42" s="83"/>
      <c r="L42" s="75"/>
      <c r="M42" s="75"/>
    </row>
    <row r="43" spans="1:13" s="74" customFormat="1" ht="12.75" x14ac:dyDescent="0.25">
      <c r="A43" s="80"/>
      <c r="B43" s="81"/>
      <c r="C43" s="81"/>
      <c r="D43" s="82"/>
      <c r="E43" s="82"/>
      <c r="F43" s="82"/>
      <c r="G43" s="82"/>
      <c r="H43" s="82"/>
      <c r="I43" s="83"/>
      <c r="L43" s="75"/>
      <c r="M43" s="75"/>
    </row>
    <row r="44" spans="1:13" s="74" customFormat="1" ht="12.75" x14ac:dyDescent="0.25">
      <c r="A44" s="80"/>
      <c r="B44" s="81"/>
      <c r="C44" s="81"/>
      <c r="D44" s="82"/>
      <c r="E44" s="82"/>
      <c r="F44" s="82"/>
      <c r="G44" s="82"/>
      <c r="H44" s="82"/>
      <c r="I44" s="83"/>
      <c r="L44" s="75"/>
      <c r="M44" s="75"/>
    </row>
    <row r="45" spans="1:13" s="74" customFormat="1" ht="12.75" x14ac:dyDescent="0.25">
      <c r="A45" s="80"/>
      <c r="B45" s="81"/>
      <c r="C45" s="81"/>
      <c r="D45" s="82"/>
      <c r="E45" s="82"/>
      <c r="F45" s="82"/>
      <c r="G45" s="82"/>
      <c r="H45" s="82"/>
      <c r="I45" s="83"/>
      <c r="L45" s="75"/>
      <c r="M45" s="75"/>
    </row>
    <row r="46" spans="1:13" s="74" customFormat="1" ht="12.75" x14ac:dyDescent="0.25">
      <c r="A46" s="80"/>
      <c r="B46" s="81"/>
      <c r="C46" s="81"/>
      <c r="D46" s="82"/>
      <c r="E46" s="82"/>
      <c r="F46" s="82"/>
      <c r="G46" s="82"/>
      <c r="H46" s="82"/>
      <c r="I46" s="83"/>
      <c r="L46" s="75"/>
      <c r="M46" s="75"/>
    </row>
    <row r="47" spans="1:13" s="74" customFormat="1" ht="12.75" x14ac:dyDescent="0.25">
      <c r="A47" s="80"/>
      <c r="B47" s="81"/>
      <c r="C47" s="81"/>
      <c r="D47" s="82"/>
      <c r="E47" s="82"/>
      <c r="F47" s="82"/>
      <c r="G47" s="82"/>
      <c r="H47" s="82"/>
      <c r="I47" s="83"/>
      <c r="L47" s="75"/>
      <c r="M47" s="75"/>
    </row>
    <row r="48" spans="1:13" s="74" customFormat="1" ht="12.75" x14ac:dyDescent="0.25">
      <c r="A48" s="80"/>
      <c r="B48" s="81"/>
      <c r="C48" s="81"/>
      <c r="D48" s="82"/>
      <c r="E48" s="82"/>
      <c r="F48" s="82"/>
      <c r="G48" s="82"/>
      <c r="H48" s="82"/>
      <c r="I48" s="83"/>
      <c r="L48" s="75"/>
      <c r="M48" s="75"/>
    </row>
    <row r="49" spans="1:13" s="74" customFormat="1" ht="12.75" x14ac:dyDescent="0.25">
      <c r="A49" s="80"/>
      <c r="B49" s="81"/>
      <c r="C49" s="81"/>
      <c r="D49" s="82"/>
      <c r="E49" s="82"/>
      <c r="F49" s="82"/>
      <c r="G49" s="82"/>
      <c r="H49" s="82"/>
      <c r="I49" s="83"/>
      <c r="L49" s="75"/>
      <c r="M49" s="75"/>
    </row>
    <row r="50" spans="1:13" s="74" customFormat="1" ht="12.75" x14ac:dyDescent="0.25">
      <c r="A50" s="80"/>
      <c r="B50" s="81"/>
      <c r="C50" s="81"/>
      <c r="D50" s="82"/>
      <c r="E50" s="82"/>
      <c r="F50" s="82"/>
      <c r="G50" s="82"/>
      <c r="H50" s="82"/>
      <c r="I50" s="83"/>
      <c r="L50" s="75"/>
      <c r="M50" s="75"/>
    </row>
    <row r="51" spans="1:13" s="74" customFormat="1" ht="12.75" x14ac:dyDescent="0.25">
      <c r="A51" s="80"/>
      <c r="B51" s="81"/>
      <c r="C51" s="81"/>
      <c r="D51" s="82"/>
      <c r="E51" s="82"/>
      <c r="F51" s="82"/>
      <c r="G51" s="82"/>
      <c r="H51" s="82"/>
      <c r="I51" s="83"/>
      <c r="L51" s="75"/>
      <c r="M51" s="75"/>
    </row>
    <row r="52" spans="1:13" s="74" customFormat="1" ht="12.75" x14ac:dyDescent="0.25">
      <c r="A52" s="80"/>
      <c r="B52" s="81"/>
      <c r="C52" s="81"/>
      <c r="D52" s="82"/>
      <c r="E52" s="82"/>
      <c r="F52" s="82"/>
      <c r="G52" s="82"/>
      <c r="H52" s="82"/>
      <c r="I52" s="83"/>
      <c r="L52" s="75"/>
      <c r="M52" s="75"/>
    </row>
    <row r="53" spans="1:13" s="74" customFormat="1" ht="12.75" x14ac:dyDescent="0.25">
      <c r="A53" s="80"/>
      <c r="B53" s="81"/>
      <c r="C53" s="81"/>
      <c r="D53" s="82"/>
      <c r="E53" s="82"/>
      <c r="F53" s="82"/>
      <c r="G53" s="82"/>
      <c r="H53" s="82"/>
      <c r="I53" s="83"/>
      <c r="L53" s="75"/>
      <c r="M53" s="75"/>
    </row>
    <row r="54" spans="1:13" s="74" customFormat="1" ht="12.75" x14ac:dyDescent="0.25">
      <c r="A54" s="80"/>
      <c r="B54" s="81"/>
      <c r="C54" s="81"/>
      <c r="D54" s="82"/>
      <c r="E54" s="82"/>
      <c r="F54" s="82"/>
      <c r="G54" s="82"/>
      <c r="H54" s="82"/>
      <c r="I54" s="83"/>
      <c r="L54" s="75"/>
      <c r="M54" s="75"/>
    </row>
    <row r="55" spans="1:13" s="74" customFormat="1" ht="12.75" x14ac:dyDescent="0.25">
      <c r="A55" s="80"/>
      <c r="B55" s="81"/>
      <c r="C55" s="81"/>
      <c r="D55" s="82"/>
      <c r="E55" s="82"/>
      <c r="F55" s="82"/>
      <c r="G55" s="82"/>
      <c r="H55" s="82"/>
      <c r="I55" s="83"/>
      <c r="L55" s="75"/>
      <c r="M55" s="75"/>
    </row>
    <row r="56" spans="1:13" s="74" customFormat="1" ht="12.75" x14ac:dyDescent="0.25">
      <c r="A56" s="80"/>
      <c r="B56" s="81"/>
      <c r="C56" s="81"/>
      <c r="D56" s="82"/>
      <c r="E56" s="82"/>
      <c r="F56" s="82"/>
      <c r="G56" s="82"/>
      <c r="H56" s="82"/>
      <c r="I56" s="83"/>
      <c r="L56" s="75"/>
      <c r="M56" s="75"/>
    </row>
    <row r="57" spans="1:13" s="74" customFormat="1" ht="12.75" x14ac:dyDescent="0.25">
      <c r="A57" s="80"/>
      <c r="B57" s="81"/>
      <c r="C57" s="81"/>
      <c r="D57" s="82"/>
      <c r="E57" s="82"/>
      <c r="F57" s="82"/>
      <c r="G57" s="82"/>
      <c r="H57" s="82"/>
      <c r="I57" s="83"/>
      <c r="L57" s="75"/>
      <c r="M57" s="75"/>
    </row>
    <row r="58" spans="1:13" s="74" customFormat="1" ht="12.75" x14ac:dyDescent="0.25">
      <c r="A58" s="80"/>
      <c r="B58" s="81"/>
      <c r="C58" s="81"/>
      <c r="D58" s="82"/>
      <c r="E58" s="82"/>
      <c r="F58" s="82"/>
      <c r="G58" s="82"/>
      <c r="H58" s="82"/>
      <c r="I58" s="83"/>
      <c r="L58" s="75"/>
      <c r="M58" s="75"/>
    </row>
    <row r="59" spans="1:13" s="74" customFormat="1" ht="12.75" x14ac:dyDescent="0.25">
      <c r="A59" s="80"/>
      <c r="B59" s="81"/>
      <c r="C59" s="81"/>
      <c r="D59" s="82"/>
      <c r="E59" s="82"/>
      <c r="F59" s="82"/>
      <c r="G59" s="82"/>
      <c r="H59" s="82"/>
      <c r="I59" s="83"/>
      <c r="L59" s="75"/>
      <c r="M59" s="75"/>
    </row>
    <row r="60" spans="1:13" s="74" customFormat="1" ht="12.75" x14ac:dyDescent="0.25">
      <c r="A60" s="80"/>
      <c r="B60" s="81"/>
      <c r="C60" s="81"/>
      <c r="D60" s="82"/>
      <c r="E60" s="82"/>
      <c r="F60" s="82"/>
      <c r="G60" s="82"/>
      <c r="H60" s="82"/>
      <c r="I60" s="83"/>
      <c r="L60" s="75"/>
      <c r="M60" s="75"/>
    </row>
    <row r="61" spans="1:13" s="74" customFormat="1" ht="12.75" x14ac:dyDescent="0.25">
      <c r="A61" s="80"/>
      <c r="B61" s="81"/>
      <c r="C61" s="81"/>
      <c r="D61" s="82"/>
      <c r="E61" s="82"/>
      <c r="F61" s="82"/>
      <c r="G61" s="82"/>
      <c r="H61" s="82"/>
      <c r="I61" s="83"/>
      <c r="L61" s="75"/>
      <c r="M61" s="75"/>
    </row>
    <row r="62" spans="1:13" s="74" customFormat="1" ht="12.75" x14ac:dyDescent="0.25">
      <c r="A62" s="80"/>
      <c r="B62" s="81"/>
      <c r="C62" s="81"/>
      <c r="D62" s="82"/>
      <c r="E62" s="82"/>
      <c r="F62" s="82"/>
      <c r="G62" s="82"/>
      <c r="H62" s="82"/>
      <c r="I62" s="83"/>
      <c r="L62" s="75"/>
      <c r="M62" s="75"/>
    </row>
    <row r="63" spans="1:13" s="74" customFormat="1" ht="12.75" x14ac:dyDescent="0.25">
      <c r="A63" s="80"/>
      <c r="B63" s="81"/>
      <c r="C63" s="81"/>
      <c r="D63" s="82"/>
      <c r="E63" s="82"/>
      <c r="F63" s="82"/>
      <c r="G63" s="82"/>
      <c r="H63" s="82"/>
      <c r="I63" s="83"/>
      <c r="L63" s="75"/>
      <c r="M63" s="75"/>
    </row>
    <row r="64" spans="1:13" s="74" customFormat="1" ht="12.75" x14ac:dyDescent="0.25">
      <c r="A64" s="84"/>
      <c r="B64" s="85"/>
      <c r="C64" s="85"/>
      <c r="D64" s="86"/>
      <c r="E64" s="86"/>
      <c r="F64" s="86"/>
      <c r="G64" s="86"/>
      <c r="H64" s="86"/>
      <c r="I64" s="87"/>
      <c r="L64" s="75"/>
      <c r="M64" s="75"/>
    </row>
    <row r="65" spans="1:13" s="74" customFormat="1" ht="12.75" x14ac:dyDescent="0.25">
      <c r="A65" s="88" t="s">
        <v>23</v>
      </c>
      <c r="B65" s="89"/>
      <c r="C65" s="89"/>
      <c r="D65" s="90"/>
      <c r="E65" s="90"/>
      <c r="F65" s="90"/>
      <c r="G65" s="90"/>
      <c r="H65" s="90"/>
      <c r="I65" s="90"/>
      <c r="L65" s="75"/>
      <c r="M65" s="75"/>
    </row>
    <row r="66" spans="1:13" s="15" customFormat="1" ht="11.25" x14ac:dyDescent="0.25">
      <c r="A66" s="18"/>
      <c r="B66" s="17"/>
      <c r="C66" s="17"/>
      <c r="L66" s="16"/>
      <c r="M66" s="16"/>
    </row>
    <row r="67" spans="1:13" s="15" customFormat="1" ht="11.25" x14ac:dyDescent="0.25">
      <c r="A67" s="18"/>
      <c r="B67" s="17"/>
      <c r="C67" s="17"/>
      <c r="L67" s="16"/>
      <c r="M67" s="16"/>
    </row>
    <row r="68" spans="1:13" s="15" customFormat="1" ht="11.25" x14ac:dyDescent="0.25">
      <c r="A68" s="18"/>
      <c r="B68" s="17"/>
      <c r="C68" s="17"/>
      <c r="L68" s="16"/>
      <c r="M68" s="16"/>
    </row>
    <row r="69" spans="1:13" s="15" customFormat="1" ht="11.25" x14ac:dyDescent="0.25">
      <c r="A69" s="18"/>
      <c r="B69" s="17"/>
      <c r="C69" s="17"/>
      <c r="L69" s="16"/>
      <c r="M69" s="16"/>
    </row>
    <row r="70" spans="1:13" s="15" customFormat="1" ht="11.25" x14ac:dyDescent="0.25">
      <c r="A70" s="18"/>
      <c r="B70" s="17"/>
      <c r="C70" s="17"/>
      <c r="L70" s="16"/>
      <c r="M70" s="16"/>
    </row>
    <row r="71" spans="1:13" s="15" customFormat="1" ht="11.25" x14ac:dyDescent="0.25">
      <c r="A71" s="18"/>
      <c r="B71" s="17"/>
      <c r="C71" s="17"/>
      <c r="L71" s="16"/>
      <c r="M71" s="16"/>
    </row>
    <row r="72" spans="1:13" s="15" customFormat="1" ht="11.25" x14ac:dyDescent="0.25">
      <c r="A72" s="18"/>
      <c r="B72" s="17"/>
      <c r="C72" s="17"/>
      <c r="L72" s="16"/>
      <c r="M72" s="16"/>
    </row>
    <row r="73" spans="1:13" s="15" customFormat="1" ht="11.25" x14ac:dyDescent="0.25">
      <c r="A73" s="18"/>
      <c r="B73" s="17"/>
      <c r="C73" s="17"/>
      <c r="L73" s="16"/>
      <c r="M73" s="16"/>
    </row>
    <row r="74" spans="1:13" s="15" customFormat="1" ht="11.25" x14ac:dyDescent="0.25">
      <c r="A74" s="18"/>
      <c r="B74" s="17"/>
      <c r="C74" s="17"/>
      <c r="L74" s="16"/>
      <c r="M74" s="16"/>
    </row>
    <row r="75" spans="1:13" s="15" customFormat="1" ht="11.25" x14ac:dyDescent="0.25">
      <c r="A75" s="18"/>
      <c r="B75" s="17"/>
      <c r="C75" s="17"/>
      <c r="L75" s="16"/>
      <c r="M75" s="16"/>
    </row>
    <row r="76" spans="1:13" s="15" customFormat="1" ht="11.25" x14ac:dyDescent="0.25">
      <c r="A76" s="18"/>
      <c r="B76" s="17"/>
      <c r="C76" s="17"/>
      <c r="L76" s="16"/>
      <c r="M76" s="16"/>
    </row>
    <row r="77" spans="1:13" s="15" customFormat="1" ht="11.25" x14ac:dyDescent="0.25">
      <c r="A77" s="18"/>
      <c r="B77" s="17"/>
      <c r="C77" s="17"/>
      <c r="L77" s="16"/>
      <c r="M77" s="16"/>
    </row>
    <row r="78" spans="1:13" s="15" customFormat="1" ht="11.25" x14ac:dyDescent="0.25">
      <c r="A78" s="18"/>
      <c r="B78" s="17"/>
      <c r="C78" s="17"/>
      <c r="L78" s="16"/>
      <c r="M78" s="16"/>
    </row>
    <row r="79" spans="1:13" s="15" customFormat="1" ht="11.25" x14ac:dyDescent="0.25">
      <c r="A79" s="18"/>
      <c r="B79" s="17"/>
      <c r="C79" s="17"/>
      <c r="L79" s="16"/>
      <c r="M79" s="16"/>
    </row>
    <row r="80" spans="1:13" s="15" customFormat="1" ht="11.25" x14ac:dyDescent="0.25">
      <c r="A80" s="18"/>
      <c r="B80" s="17"/>
      <c r="C80" s="17"/>
      <c r="L80" s="16"/>
      <c r="M80" s="16"/>
    </row>
    <row r="81" spans="1:13" s="15" customFormat="1" ht="11.25" x14ac:dyDescent="0.25">
      <c r="A81" s="18"/>
      <c r="B81" s="17"/>
      <c r="C81" s="17"/>
      <c r="L81" s="16"/>
      <c r="M81" s="16"/>
    </row>
    <row r="82" spans="1:13" s="15" customFormat="1" ht="11.25" x14ac:dyDescent="0.25">
      <c r="A82" s="18"/>
      <c r="B82" s="17"/>
      <c r="C82" s="17"/>
      <c r="L82" s="16"/>
      <c r="M82" s="16"/>
    </row>
    <row r="83" spans="1:13" s="15" customFormat="1" ht="11.25" x14ac:dyDescent="0.25">
      <c r="A83" s="18"/>
      <c r="B83" s="17"/>
      <c r="C83" s="17"/>
      <c r="L83" s="16"/>
      <c r="M83" s="16"/>
    </row>
    <row r="84" spans="1:13" s="15" customFormat="1" ht="11.25" x14ac:dyDescent="0.25">
      <c r="A84" s="18"/>
      <c r="B84" s="17"/>
      <c r="C84" s="17"/>
      <c r="L84" s="16"/>
      <c r="M84" s="16"/>
    </row>
    <row r="85" spans="1:13" s="15" customFormat="1" ht="11.25" x14ac:dyDescent="0.25">
      <c r="A85" s="18"/>
      <c r="B85" s="17"/>
      <c r="C85" s="17"/>
      <c r="L85" s="16"/>
      <c r="M85" s="16"/>
    </row>
    <row r="86" spans="1:13" s="15" customFormat="1" ht="11.25" x14ac:dyDescent="0.25">
      <c r="A86" s="18"/>
      <c r="B86" s="17"/>
      <c r="C86" s="17"/>
      <c r="L86" s="16"/>
      <c r="M86" s="16"/>
    </row>
    <row r="87" spans="1:13" s="15" customFormat="1" ht="11.25" x14ac:dyDescent="0.25">
      <c r="A87" s="18"/>
      <c r="B87" s="17"/>
      <c r="C87" s="17"/>
      <c r="L87" s="16"/>
      <c r="M87" s="16"/>
    </row>
    <row r="88" spans="1:13" s="15" customFormat="1" ht="11.25" x14ac:dyDescent="0.25">
      <c r="A88" s="18"/>
      <c r="B88" s="17"/>
      <c r="C88" s="17"/>
      <c r="L88" s="16"/>
      <c r="M88" s="16"/>
    </row>
    <row r="89" spans="1:13" s="15" customFormat="1" ht="11.25" x14ac:dyDescent="0.25">
      <c r="A89" s="18"/>
      <c r="B89" s="17"/>
      <c r="C89" s="17"/>
      <c r="L89" s="16"/>
      <c r="M89" s="16"/>
    </row>
    <row r="90" spans="1:13" s="15" customFormat="1" ht="11.25" x14ac:dyDescent="0.25">
      <c r="A90" s="18"/>
      <c r="B90" s="17"/>
      <c r="C90" s="17"/>
      <c r="L90" s="16"/>
      <c r="M90" s="16"/>
    </row>
    <row r="91" spans="1:13" s="15" customFormat="1" ht="11.25" x14ac:dyDescent="0.25">
      <c r="A91" s="18"/>
      <c r="B91" s="17"/>
      <c r="C91" s="17"/>
      <c r="L91" s="16"/>
      <c r="M91" s="16"/>
    </row>
    <row r="92" spans="1:13" s="15" customFormat="1" ht="11.25" x14ac:dyDescent="0.25">
      <c r="A92" s="18"/>
      <c r="B92" s="17"/>
      <c r="C92" s="17"/>
      <c r="L92" s="16"/>
      <c r="M92" s="16"/>
    </row>
    <row r="93" spans="1:13" s="15" customFormat="1" ht="11.25" x14ac:dyDescent="0.25">
      <c r="A93" s="18"/>
      <c r="B93" s="17"/>
      <c r="C93" s="17"/>
      <c r="L93" s="16"/>
      <c r="M93" s="16"/>
    </row>
    <row r="94" spans="1:13" s="15" customFormat="1" ht="11.25" x14ac:dyDescent="0.25">
      <c r="A94" s="18"/>
      <c r="B94" s="17"/>
      <c r="C94" s="17"/>
      <c r="L94" s="16"/>
      <c r="M94" s="16"/>
    </row>
    <row r="95" spans="1:13" s="15" customFormat="1" ht="11.25" x14ac:dyDescent="0.25">
      <c r="A95" s="18"/>
      <c r="B95" s="17"/>
      <c r="C95" s="17"/>
      <c r="L95" s="16"/>
      <c r="M95" s="16"/>
    </row>
    <row r="96" spans="1:13" s="15" customFormat="1" ht="11.25" x14ac:dyDescent="0.25">
      <c r="A96" s="18"/>
      <c r="B96" s="17"/>
      <c r="C96" s="17"/>
      <c r="L96" s="16"/>
      <c r="M96" s="16"/>
    </row>
    <row r="97" spans="1:13" s="15" customFormat="1" ht="11.25" x14ac:dyDescent="0.25">
      <c r="A97" s="18"/>
      <c r="B97" s="17"/>
      <c r="C97" s="17"/>
      <c r="L97" s="16"/>
      <c r="M97" s="16"/>
    </row>
    <row r="98" spans="1:13" s="15" customFormat="1" ht="11.25" x14ac:dyDescent="0.25">
      <c r="A98" s="18"/>
      <c r="B98" s="17"/>
      <c r="C98" s="17"/>
      <c r="L98" s="16"/>
      <c r="M98" s="16"/>
    </row>
    <row r="99" spans="1:13" s="15" customFormat="1" ht="11.25" x14ac:dyDescent="0.25">
      <c r="A99" s="18"/>
      <c r="B99" s="17"/>
      <c r="C99" s="17"/>
      <c r="L99" s="16"/>
      <c r="M99" s="16"/>
    </row>
    <row r="100" spans="1:13" s="15" customFormat="1" ht="11.25" x14ac:dyDescent="0.25">
      <c r="A100" s="18"/>
      <c r="B100" s="17"/>
      <c r="C100" s="17"/>
      <c r="L100" s="16"/>
      <c r="M100" s="16"/>
    </row>
    <row r="101" spans="1:13" s="15" customFormat="1" ht="11.25" x14ac:dyDescent="0.25">
      <c r="A101" s="18"/>
      <c r="B101" s="17"/>
      <c r="C101" s="17"/>
      <c r="L101" s="16"/>
      <c r="M101" s="16"/>
    </row>
    <row r="102" spans="1:13" s="15" customFormat="1" ht="11.25" x14ac:dyDescent="0.25">
      <c r="A102" s="18"/>
      <c r="B102" s="17"/>
      <c r="C102" s="17"/>
      <c r="L102" s="16"/>
      <c r="M102" s="16"/>
    </row>
    <row r="103" spans="1:13" s="15" customFormat="1" ht="11.25" x14ac:dyDescent="0.25">
      <c r="A103" s="18"/>
      <c r="B103" s="17"/>
      <c r="C103" s="17"/>
      <c r="L103" s="16"/>
      <c r="M103" s="16"/>
    </row>
    <row r="104" spans="1:13" s="15" customFormat="1" ht="11.25" x14ac:dyDescent="0.25">
      <c r="A104" s="18"/>
      <c r="B104" s="17"/>
      <c r="C104" s="17"/>
      <c r="L104" s="16"/>
      <c r="M104" s="16"/>
    </row>
    <row r="105" spans="1:13" s="15" customFormat="1" ht="11.25" x14ac:dyDescent="0.25">
      <c r="A105" s="18"/>
      <c r="B105" s="17"/>
      <c r="C105" s="17"/>
      <c r="L105" s="16"/>
      <c r="M105" s="16"/>
    </row>
    <row r="106" spans="1:13" s="15" customFormat="1" ht="11.25" x14ac:dyDescent="0.25">
      <c r="A106" s="18"/>
      <c r="B106" s="17"/>
      <c r="C106" s="17"/>
      <c r="L106" s="16"/>
      <c r="M106" s="16"/>
    </row>
    <row r="107" spans="1:13" s="15" customFormat="1" ht="11.25" x14ac:dyDescent="0.25">
      <c r="A107" s="18"/>
      <c r="B107" s="17"/>
      <c r="C107" s="17"/>
      <c r="L107" s="16"/>
      <c r="M107" s="16"/>
    </row>
    <row r="108" spans="1:13" s="15" customFormat="1" ht="11.25" x14ac:dyDescent="0.25">
      <c r="A108" s="18"/>
      <c r="B108" s="17"/>
      <c r="C108" s="17"/>
      <c r="L108" s="16"/>
      <c r="M108" s="16"/>
    </row>
    <row r="109" spans="1:13" s="15" customFormat="1" ht="11.25" x14ac:dyDescent="0.25">
      <c r="A109" s="18"/>
      <c r="B109" s="17"/>
      <c r="C109" s="17"/>
      <c r="L109" s="16"/>
      <c r="M109" s="16"/>
    </row>
    <row r="110" spans="1:13" s="15" customFormat="1" ht="11.25" x14ac:dyDescent="0.25">
      <c r="A110" s="18"/>
      <c r="B110" s="17"/>
      <c r="C110" s="17"/>
      <c r="L110" s="16"/>
      <c r="M110" s="16"/>
    </row>
    <row r="111" spans="1:13" s="15" customFormat="1" ht="11.25" x14ac:dyDescent="0.25">
      <c r="A111" s="18"/>
      <c r="B111" s="17"/>
      <c r="C111" s="17"/>
      <c r="L111" s="16"/>
      <c r="M111" s="16"/>
    </row>
    <row r="112" spans="1:13" s="15" customFormat="1" ht="11.25" x14ac:dyDescent="0.25">
      <c r="A112" s="18"/>
      <c r="B112" s="17"/>
      <c r="C112" s="17"/>
      <c r="L112" s="16"/>
      <c r="M112" s="16"/>
    </row>
    <row r="113" spans="1:13" s="15" customFormat="1" ht="11.25" x14ac:dyDescent="0.25">
      <c r="A113" s="18"/>
      <c r="B113" s="17"/>
      <c r="C113" s="17"/>
      <c r="L113" s="16"/>
      <c r="M113" s="16"/>
    </row>
    <row r="114" spans="1:13" s="15" customFormat="1" ht="11.25" x14ac:dyDescent="0.25">
      <c r="A114" s="18"/>
      <c r="B114" s="17"/>
      <c r="C114" s="17"/>
      <c r="L114" s="16"/>
      <c r="M114" s="16"/>
    </row>
    <row r="115" spans="1:13" s="15" customFormat="1" ht="11.25" x14ac:dyDescent="0.25">
      <c r="A115" s="18"/>
      <c r="B115" s="17"/>
      <c r="C115" s="17"/>
      <c r="L115" s="16"/>
      <c r="M115" s="16"/>
    </row>
    <row r="116" spans="1:13" s="15" customFormat="1" ht="11.25" x14ac:dyDescent="0.25">
      <c r="A116" s="18"/>
      <c r="B116" s="17"/>
      <c r="C116" s="17"/>
      <c r="L116" s="16"/>
      <c r="M116" s="16"/>
    </row>
    <row r="117" spans="1:13" s="15" customFormat="1" ht="11.25" x14ac:dyDescent="0.25">
      <c r="A117" s="18"/>
      <c r="B117" s="17"/>
      <c r="C117" s="17"/>
      <c r="L117" s="16"/>
      <c r="M117" s="16"/>
    </row>
    <row r="118" spans="1:13" s="15" customFormat="1" ht="11.25" x14ac:dyDescent="0.25">
      <c r="A118" s="18"/>
      <c r="B118" s="17"/>
      <c r="C118" s="17"/>
      <c r="L118" s="16"/>
      <c r="M118" s="16"/>
    </row>
    <row r="119" spans="1:13" s="15" customFormat="1" ht="11.25" x14ac:dyDescent="0.25">
      <c r="A119" s="18"/>
      <c r="B119" s="17"/>
      <c r="C119" s="17"/>
      <c r="L119" s="16"/>
      <c r="M119" s="16"/>
    </row>
    <row r="120" spans="1:13" s="15" customFormat="1" ht="11.25" x14ac:dyDescent="0.25">
      <c r="A120" s="18"/>
      <c r="B120" s="17"/>
      <c r="C120" s="17"/>
      <c r="L120" s="16"/>
      <c r="M120" s="16"/>
    </row>
    <row r="121" spans="1:13" s="15" customFormat="1" ht="11.25" x14ac:dyDescent="0.25">
      <c r="A121" s="18"/>
      <c r="B121" s="17"/>
      <c r="C121" s="17"/>
      <c r="L121" s="16"/>
      <c r="M121" s="16"/>
    </row>
    <row r="122" spans="1:13" s="16" customFormat="1" ht="11.25" x14ac:dyDescent="0.25">
      <c r="A122" s="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3" s="16" customFormat="1" ht="11.25" x14ac:dyDescent="0.25">
      <c r="A123" s="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3" s="16" customFormat="1" ht="11.25" x14ac:dyDescent="0.25">
      <c r="A124" s="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3" s="16" customFormat="1" ht="11.25" x14ac:dyDescent="0.25">
      <c r="A125" s="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3" s="16" customFormat="1" ht="11.25" x14ac:dyDescent="0.25">
      <c r="A126" s="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3" s="16" customFormat="1" ht="11.25" x14ac:dyDescent="0.25">
      <c r="A127" s="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3" s="16" customFormat="1" ht="11.25" x14ac:dyDescent="0.25">
      <c r="A128" s="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s="16" customFormat="1" ht="11.25" x14ac:dyDescent="0.25">
      <c r="A129" s="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s="16" customFormat="1" ht="11.25" x14ac:dyDescent="0.25">
      <c r="A130" s="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s="16" customFormat="1" ht="11.25" x14ac:dyDescent="0.25">
      <c r="A131" s="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s="16" customFormat="1" ht="11.25" x14ac:dyDescent="0.25">
      <c r="A132" s="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s="16" customFormat="1" ht="11.25" x14ac:dyDescent="0.25">
      <c r="A133" s="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s="16" customFormat="1" ht="11.25" x14ac:dyDescent="0.25">
      <c r="A134" s="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s="16" customFormat="1" ht="11.25" x14ac:dyDescent="0.25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s="16" customFormat="1" ht="11.25" x14ac:dyDescent="0.25">
      <c r="A136" s="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</sheetData>
  <mergeCells count="3">
    <mergeCell ref="B9:B10"/>
    <mergeCell ref="B11:B12"/>
    <mergeCell ref="B13:B14"/>
  </mergeCells>
  <conditionalFormatting sqref="A3">
    <cfRule type="containsText" dxfId="2" priority="2" operator="containsText" text="désignation">
      <formula>NOT(ISERROR(SEARCH("désignation",A3)))</formula>
    </cfRule>
  </conditionalFormatting>
  <conditionalFormatting sqref="A4:A5">
    <cfRule type="containsText" dxfId="1" priority="1" operator="containsText" text="xxx">
      <formula>NOT(ISERROR(SEARCH("xxx",A4)))</formula>
    </cfRule>
  </conditionalFormatting>
  <conditionalFormatting sqref="D18:I18">
    <cfRule type="cellIs" dxfId="0" priority="3" operator="notEqual">
      <formula>0</formula>
    </cfRule>
  </conditionalFormatting>
  <dataValidations count="3">
    <dataValidation type="list" allowBlank="1" showInputMessage="1" showErrorMessage="1" sqref="D65285 D130821 D196357 D261893 D327429 D392965 D458501 D524037 D589573 D655109 D720645 D786181 D851717 D917253 D982789" xr:uid="{00000000-0002-0000-0400-000000000000}">
      <formula1>$A$31:$A$31</formula1>
    </dataValidation>
    <dataValidation type="list" allowBlank="1" showInputMessage="1" showErrorMessage="1" sqref="B65" xr:uid="{00000000-0002-0000-0400-000001000000}">
      <formula1>$B$19:$B$27</formula1>
    </dataValidation>
    <dataValidation type="list" allowBlank="1" showInputMessage="1" showErrorMessage="1" sqref="B32:B64" xr:uid="{00000000-0002-0000-0400-000002000000}">
      <formula1>$B$19:$B$26</formula1>
    </dataValidation>
  </dataValidations>
  <pageMargins left="0.78740157480314965" right="0.35433070866141736" top="1.0236220472440944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Einfach Minimal</vt:lpstr>
      <vt:lpstr>Global (SIA-Phasen)</vt:lpstr>
      <vt:lpstr>Global 2-3 BH</vt:lpstr>
      <vt:lpstr>Stundentarif</vt:lpstr>
      <vt:lpstr>Anhang Stundennachweis</vt:lpstr>
      <vt:lpstr>'Anhang Stundennachweis'!Impression_des_titres</vt:lpstr>
      <vt:lpstr>'Einfach Minimal'!Impression_des_titres</vt:lpstr>
      <vt:lpstr>'Anhang Stundennachweis'!Zone_d_impression</vt:lpstr>
      <vt:lpstr>'Einfach Minimal'!Zone_d_impression</vt:lpstr>
      <vt:lpstr>'Global (SIA-Phasen)'!Zone_d_impression</vt:lpstr>
      <vt:lpstr>'Global 2-3 BH'!Zone_d_impression</vt:lpstr>
      <vt:lpstr>Stundentarif!Zone_d_impression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Camozzi Osvaldo</cp:lastModifiedBy>
  <cp:lastPrinted>2025-04-15T09:44:08Z</cp:lastPrinted>
  <dcterms:created xsi:type="dcterms:W3CDTF">2010-10-19T07:39:27Z</dcterms:created>
  <dcterms:modified xsi:type="dcterms:W3CDTF">2025-04-16T13:55:59Z</dcterms:modified>
</cp:coreProperties>
</file>