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MA\zSMA général (documents types)\3. SAEJ\Documents types\Formulaires\"/>
    </mc:Choice>
  </mc:AlternateContent>
  <xr:revisionPtr revIDLastSave="0" documentId="8_{3892A98D-0ECD-44D0-94D5-38E8637CCA5A}" xr6:coauthVersionLast="47" xr6:coauthVersionMax="47" xr10:uidLastSave="{00000000-0000-0000-0000-000000000000}"/>
  <bookViews>
    <workbookView xWindow="-120" yWindow="-120" windowWidth="29040" windowHeight="15720" tabRatio="869" activeTab="2" xr2:uid="{00000000-000D-0000-FFFF-FFFF00000000}"/>
  </bookViews>
  <sheets>
    <sheet name="1. Gruppenaufteilung" sheetId="9" r:id="rId1"/>
    <sheet name="1.a Bestand pro Gruppe (1-4)" sheetId="10" r:id="rId2"/>
    <sheet name="1.b Bestand pro Gruppe (5-8)" sheetId="12" r:id="rId3"/>
    <sheet name="1.c Direktionsbestand" sheetId="7" r:id="rId4"/>
    <sheet name="2.a Synthese" sheetId="11" r:id="rId5"/>
    <sheet name="2.b zusätzliche Bermerkungen" sheetId="15" r:id="rId6"/>
    <sheet name="3.a Berechnungstabelle" sheetId="4" r:id="rId7"/>
    <sheet name="3.b Dotierung" sheetId="13" r:id="rId8"/>
    <sheet name="Listesdéroulante" sheetId="6" state="hidden" r:id="rId9"/>
  </sheets>
  <externalReferences>
    <externalReference r:id="rId10"/>
  </externalReferences>
  <definedNames>
    <definedName name="_xlnm._FilterDatabase" localSheetId="3" hidden="1">'1.c Direktionsbestand'!$A$3</definedName>
    <definedName name="Direction" localSheetId="5">[1]Listesdéroulante!$C$1:$C$11</definedName>
    <definedName name="Direction">Listesdéroulante!$C$1:$C$11</definedName>
    <definedName name="Directrice_générale" localSheetId="5">[1]Listesdéroulante!$C$1:$C$12</definedName>
    <definedName name="Directrice_générale">Listesdéroulante!$C$1:$C$12</definedName>
    <definedName name="Educatrice_PE">Listesdéroulante!$A$1:$A$10</definedName>
    <definedName name="Fonction">Listesdéroulante!$A$1:$A$9</definedName>
    <definedName name="IPE">Listesdéroulante!$F$1:$F$5</definedName>
    <definedName name="O_N">Listesdéroulante!$E$1:$E$2</definedName>
    <definedName name="oui">Listesdéroulante!$E$1:$E$2</definedName>
    <definedName name="Personnel_éducatif" localSheetId="5">[1]Listesdéroulante!$A$1:$A$11</definedName>
    <definedName name="Personnel_éducatif">Listesdéroulante!$A$1:$A$11</definedName>
    <definedName name="TEL_IPE">Listesdéroulante!$G$1:$G$5</definedName>
    <definedName name="_xlnm.Print_Area" localSheetId="5">'2.b zusätzliche Bermerkungen'!$A$1:$L$57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3" l="1"/>
  <c r="D7" i="13"/>
  <c r="D8" i="13" l="1"/>
  <c r="D11" i="13" s="1"/>
  <c r="D12" i="13" s="1"/>
  <c r="E3" i="11" l="1"/>
  <c r="G16" i="9" l="1"/>
  <c r="G17" i="9"/>
  <c r="G18" i="9"/>
  <c r="G19" i="9"/>
  <c r="G20" i="9"/>
  <c r="G21" i="9"/>
  <c r="G22" i="9"/>
  <c r="G15" i="9"/>
  <c r="M14" i="9" l="1"/>
  <c r="B3" i="11" l="1"/>
  <c r="G2" i="12"/>
  <c r="F2" i="12"/>
  <c r="G19" i="12"/>
  <c r="F19" i="12"/>
  <c r="G53" i="12"/>
  <c r="F53" i="12"/>
  <c r="G36" i="12"/>
  <c r="F36" i="12"/>
  <c r="G53" i="10"/>
  <c r="F53" i="10"/>
  <c r="G36" i="10"/>
  <c r="F36" i="10"/>
  <c r="G19" i="10"/>
  <c r="F19" i="10"/>
  <c r="F2" i="10"/>
  <c r="G2" i="10"/>
  <c r="C11" i="4"/>
  <c r="G3" i="7"/>
  <c r="E3" i="7"/>
  <c r="C13" i="4"/>
  <c r="B13" i="4"/>
  <c r="E23" i="9" l="1"/>
  <c r="C19" i="4" s="1"/>
  <c r="F23" i="9"/>
  <c r="D23" i="9"/>
  <c r="C18" i="4" s="1"/>
  <c r="E24" i="9"/>
  <c r="D24" i="9"/>
  <c r="F24" i="9"/>
  <c r="C20" i="4" l="1"/>
  <c r="D28" i="13"/>
  <c r="D30" i="13" s="1"/>
  <c r="D24" i="13"/>
  <c r="D26" i="13" s="1"/>
  <c r="D20" i="13"/>
  <c r="D22" i="13" s="1"/>
  <c r="G23" i="9"/>
  <c r="D16" i="13" s="1"/>
  <c r="D35" i="13" s="1"/>
  <c r="D34" i="13" l="1"/>
  <c r="D37" i="13" s="1"/>
  <c r="D53" i="12"/>
  <c r="D36" i="12"/>
  <c r="D19" i="12"/>
  <c r="D2" i="12"/>
  <c r="J65" i="12"/>
  <c r="G14" i="11" s="1"/>
  <c r="I65" i="12"/>
  <c r="F14" i="11" s="1"/>
  <c r="J48" i="12"/>
  <c r="G13" i="11" s="1"/>
  <c r="I48" i="12"/>
  <c r="F13" i="11" s="1"/>
  <c r="J31" i="12"/>
  <c r="G12" i="11" s="1"/>
  <c r="I31" i="12"/>
  <c r="F12" i="11" s="1"/>
  <c r="J14" i="12"/>
  <c r="G11" i="11" s="1"/>
  <c r="I14" i="12"/>
  <c r="F11" i="11" s="1"/>
  <c r="D53" i="10"/>
  <c r="D36" i="10"/>
  <c r="D19" i="10"/>
  <c r="B14" i="11" l="1"/>
  <c r="B13" i="11"/>
  <c r="B12" i="11"/>
  <c r="B11" i="11"/>
  <c r="B10" i="11"/>
  <c r="B9" i="11"/>
  <c r="B8" i="11"/>
  <c r="B7" i="11"/>
  <c r="J65" i="10"/>
  <c r="G10" i="11" s="1"/>
  <c r="I65" i="10"/>
  <c r="F10" i="11" s="1"/>
  <c r="J48" i="10"/>
  <c r="G9" i="11" s="1"/>
  <c r="I48" i="10"/>
  <c r="J31" i="10"/>
  <c r="G8" i="11" s="1"/>
  <c r="I31" i="10"/>
  <c r="F8" i="11" s="1"/>
  <c r="F9" i="11" l="1"/>
  <c r="J14" i="10" l="1"/>
  <c r="G7" i="11" s="1"/>
  <c r="I14" i="10"/>
  <c r="F7" i="11" s="1"/>
  <c r="G15" i="11" l="1"/>
  <c r="F15" i="11"/>
  <c r="D2" i="10"/>
  <c r="G12" i="7" l="1"/>
  <c r="H16" i="11" s="1"/>
  <c r="D18" i="4" l="1"/>
  <c r="H18" i="4" s="1"/>
  <c r="D19" i="4"/>
  <c r="H19" i="4" s="1"/>
  <c r="D20" i="4"/>
  <c r="H20" i="4" s="1"/>
  <c r="C21" i="4"/>
  <c r="J18" i="4" s="1"/>
  <c r="J21" i="4" l="1"/>
  <c r="E19" i="4"/>
  <c r="I19" i="4"/>
  <c r="E18" i="4"/>
  <c r="I18" i="4"/>
  <c r="H21" i="4"/>
  <c r="E20" i="4"/>
  <c r="D21" i="4"/>
  <c r="I20" i="4"/>
  <c r="K23" i="9" l="1"/>
  <c r="E16" i="11" s="1"/>
  <c r="G13" i="7"/>
  <c r="G14" i="7" s="1"/>
  <c r="I15" i="9"/>
  <c r="K21" i="4"/>
  <c r="I18" i="9"/>
  <c r="I22" i="9"/>
  <c r="I19" i="9"/>
  <c r="I16" i="9"/>
  <c r="I20" i="9"/>
  <c r="I17" i="9"/>
  <c r="I21" i="9"/>
  <c r="F18" i="4"/>
  <c r="F20" i="4"/>
  <c r="F19" i="4"/>
  <c r="I21" i="4"/>
  <c r="E21" i="4"/>
  <c r="C10" i="11" l="1"/>
  <c r="I10" i="11" s="1"/>
  <c r="I66" i="10"/>
  <c r="I68" i="10" s="1"/>
  <c r="C8" i="11"/>
  <c r="I8" i="11" s="1"/>
  <c r="I32" i="10"/>
  <c r="I34" i="10" s="1"/>
  <c r="C9" i="11"/>
  <c r="I9" i="11" s="1"/>
  <c r="I49" i="10"/>
  <c r="I51" i="10" s="1"/>
  <c r="I23" i="9"/>
  <c r="L16" i="11"/>
  <c r="K16" i="11" s="1"/>
  <c r="C13" i="11"/>
  <c r="I13" i="11" s="1"/>
  <c r="I49" i="12"/>
  <c r="I51" i="12" s="1"/>
  <c r="C11" i="11"/>
  <c r="I11" i="11" s="1"/>
  <c r="I15" i="12"/>
  <c r="I17" i="12" s="1"/>
  <c r="C12" i="11"/>
  <c r="I12" i="11" s="1"/>
  <c r="I32" i="12"/>
  <c r="I34" i="12" s="1"/>
  <c r="C14" i="11"/>
  <c r="I14" i="11" s="1"/>
  <c r="I66" i="12"/>
  <c r="I68" i="12" s="1"/>
  <c r="C7" i="11"/>
  <c r="I15" i="10"/>
  <c r="I17" i="10" s="1"/>
  <c r="J18" i="9"/>
  <c r="J22" i="9"/>
  <c r="J19" i="9"/>
  <c r="J15" i="9"/>
  <c r="J16" i="9"/>
  <c r="J20" i="9"/>
  <c r="J17" i="9"/>
  <c r="J21" i="9"/>
  <c r="F21" i="4"/>
  <c r="C15" i="11" l="1"/>
  <c r="D8" i="11"/>
  <c r="J8" i="11" s="1"/>
  <c r="K8" i="11" s="1"/>
  <c r="J33" i="10"/>
  <c r="J34" i="10" s="1"/>
  <c r="D10" i="11"/>
  <c r="J10" i="11" s="1"/>
  <c r="K10" i="11" s="1"/>
  <c r="J67" i="10"/>
  <c r="J68" i="10" s="1"/>
  <c r="D9" i="11"/>
  <c r="J9" i="11" s="1"/>
  <c r="K9" i="11" s="1"/>
  <c r="J50" i="10"/>
  <c r="J51" i="10" s="1"/>
  <c r="J23" i="9"/>
  <c r="I7" i="11"/>
  <c r="D11" i="11"/>
  <c r="J11" i="11" s="1"/>
  <c r="K11" i="11" s="1"/>
  <c r="J16" i="12"/>
  <c r="J17" i="12" s="1"/>
  <c r="D12" i="11"/>
  <c r="J12" i="11" s="1"/>
  <c r="K12" i="11" s="1"/>
  <c r="J33" i="12"/>
  <c r="J34" i="12" s="1"/>
  <c r="D14" i="11"/>
  <c r="J14" i="11" s="1"/>
  <c r="J67" i="12"/>
  <c r="J68" i="12" s="1"/>
  <c r="D13" i="11"/>
  <c r="J50" i="12"/>
  <c r="J51" i="12" s="1"/>
  <c r="J16" i="10"/>
  <c r="J17" i="10" s="1"/>
  <c r="D7" i="11"/>
  <c r="J13" i="11" l="1"/>
  <c r="K13" i="11" s="1"/>
  <c r="I15" i="11"/>
  <c r="D15" i="11"/>
  <c r="J15" i="11" s="1"/>
  <c r="J7" i="11"/>
  <c r="K7" i="11" s="1"/>
  <c r="K15" i="11" l="1"/>
  <c r="K14" i="11"/>
  <c r="E17" i="11"/>
</calcChain>
</file>

<file path=xl/sharedStrings.xml><?xml version="1.0" encoding="utf-8"?>
<sst xmlns="http://schemas.openxmlformats.org/spreadsheetml/2006/main" count="313" uniqueCount="166">
  <si>
    <t>TOTAL</t>
  </si>
  <si>
    <t>Totaux</t>
  </si>
  <si>
    <t>bertrand.cuany@fr.ch - 026/305.15.30</t>
  </si>
  <si>
    <t>caroline.zbinden@fr.ch - 026/305.15.30</t>
  </si>
  <si>
    <t>marijana.tomic-martini@fr.ch / 026/305.15.30</t>
  </si>
  <si>
    <t>christine.künzli@fr.ch - 026/305.15.30</t>
  </si>
  <si>
    <t xml:space="preserve">Basisinformationen (bitte die gelben Felder ausfüllen) </t>
  </si>
  <si>
    <t>Stand am :</t>
  </si>
  <si>
    <t>Kita :</t>
  </si>
  <si>
    <t>1. Gruppenaufteilung</t>
  </si>
  <si>
    <t>Nummer der Gruppe</t>
  </si>
  <si>
    <t>0 - 2 Jahre</t>
  </si>
  <si>
    <t>2 -4 Jahre</t>
  </si>
  <si>
    <t>4 - 6 Jahre</t>
  </si>
  <si>
    <t>Total Plätze pro Gruppe</t>
  </si>
  <si>
    <r>
      <t xml:space="preserve">Name der Gruppe
</t>
    </r>
    <r>
      <rPr>
        <b/>
        <i/>
        <sz val="7"/>
        <color theme="1"/>
        <rFont val="Times New Roman"/>
        <family val="1"/>
      </rPr>
      <t xml:space="preserve">(bitte Name jeder Gruppe aufführen) </t>
    </r>
  </si>
  <si>
    <t>Fachpersonal</t>
  </si>
  <si>
    <t>Hilfspersonal</t>
  </si>
  <si>
    <t>Direktion</t>
  </si>
  <si>
    <t>Total</t>
  </si>
  <si>
    <t>Gruppe 1</t>
  </si>
  <si>
    <t>Name</t>
  </si>
  <si>
    <t>Vorname</t>
  </si>
  <si>
    <t>Geburts-datum</t>
  </si>
  <si>
    <t>Ausbildung</t>
  </si>
  <si>
    <t>Funktion</t>
  </si>
  <si>
    <t>Datum Vertragsbeginn</t>
  </si>
  <si>
    <t>Stellenprozente</t>
  </si>
  <si>
    <t>Daten</t>
  </si>
  <si>
    <t>Arztzeugnis</t>
  </si>
  <si>
    <t>Bemerkungen JA
(bitte leer lassen)</t>
  </si>
  <si>
    <t>Gruppe 2</t>
  </si>
  <si>
    <t>Gruppe 3</t>
  </si>
  <si>
    <t>Gruppe 4</t>
  </si>
  <si>
    <t>Gruppe 5</t>
  </si>
  <si>
    <t>Gruppe 6</t>
  </si>
  <si>
    <t>Gruppe 7</t>
  </si>
  <si>
    <t>Gruppe 8</t>
  </si>
  <si>
    <t>Datum Vertrags-beginn</t>
  </si>
  <si>
    <t>Stellenprozente Fachpersonal</t>
  </si>
  <si>
    <t>Datum Erste-Hilfe-Kurs</t>
  </si>
  <si>
    <t>Zeitraum</t>
  </si>
  <si>
    <t>Kita</t>
  </si>
  <si>
    <t>Fach-personal
(50 % min.)</t>
  </si>
  <si>
    <t>Direktions-personal</t>
  </si>
  <si>
    <t>Fach-personal</t>
  </si>
  <si>
    <t>Zwischentotal Betreuungspersonal</t>
  </si>
  <si>
    <t>Freiburg, den</t>
  </si>
  <si>
    <t>Fachperson für Kinderschutz</t>
  </si>
  <si>
    <t>Richtlinien</t>
  </si>
  <si>
    <t>Alterskate-gorie</t>
  </si>
  <si>
    <t>Gewichtung</t>
  </si>
  <si>
    <t>Einrichtung</t>
  </si>
  <si>
    <t>wöchentliche Arbeitszeit</t>
  </si>
  <si>
    <t>Anzahl Plätze</t>
  </si>
  <si>
    <t>Hilfspers. 1/2</t>
  </si>
  <si>
    <t>Fachpers. 1/2</t>
  </si>
  <si>
    <t>Hilfspers. 1/3</t>
  </si>
  <si>
    <t>2 - 4 Jahre</t>
  </si>
  <si>
    <t>Direktion :
Std./Platz</t>
  </si>
  <si>
    <t>Personalberechnung in Kindertagesstätten</t>
  </si>
  <si>
    <t>* 100 % = eine Vollzeitstelle gemäss wöchentlicher Arbeitzszeit</t>
  </si>
  <si>
    <t>1.c Direktionsbestand der Einrichtung</t>
  </si>
  <si>
    <t>Personalbestand am:</t>
  </si>
  <si>
    <t>1.a Bestand pro Gruppe (1-4)</t>
  </si>
  <si>
    <t>1.b Bestand pro Gruppe (5-8)</t>
  </si>
  <si>
    <t xml:space="preserve"> </t>
  </si>
  <si>
    <t xml:space="preserve">I. </t>
  </si>
  <si>
    <t>A.</t>
  </si>
  <si>
    <t xml:space="preserve">B. </t>
  </si>
  <si>
    <t>C.</t>
  </si>
  <si>
    <t>D.</t>
  </si>
  <si>
    <t>E.</t>
  </si>
  <si>
    <t>II.</t>
  </si>
  <si>
    <t>F.</t>
  </si>
  <si>
    <t>III.</t>
  </si>
  <si>
    <t>IV.</t>
  </si>
  <si>
    <t>oder</t>
  </si>
  <si>
    <t>tägliche Öffnungszeit</t>
  </si>
  <si>
    <t>FaBe</t>
  </si>
  <si>
    <t>Generaldirektorin</t>
  </si>
  <si>
    <t>Pädagogische Direktorin</t>
  </si>
  <si>
    <t>Administrative Direktorin</t>
  </si>
  <si>
    <t>Sektretärin</t>
  </si>
  <si>
    <t>Buchhalter/in</t>
  </si>
  <si>
    <t>Kindererzieher/in</t>
  </si>
  <si>
    <t>Kinderpfleger/in</t>
  </si>
  <si>
    <t>Lernende 1. Lj.</t>
  </si>
  <si>
    <t>Lernende 2. Lj.</t>
  </si>
  <si>
    <t>Lernende 3. Lj.</t>
  </si>
  <si>
    <t>Praktiktant/in +18</t>
  </si>
  <si>
    <t>Praktiktant/in -18</t>
  </si>
  <si>
    <t>Vorlernende</t>
  </si>
  <si>
    <t>Regionale Verantwortliche</t>
  </si>
  <si>
    <t>Administrative Unterstützung</t>
  </si>
  <si>
    <t>Vorstandspräsident</t>
  </si>
  <si>
    <t>Vorstandsmitglied</t>
  </si>
  <si>
    <t>Gemeinderat/in</t>
  </si>
  <si>
    <t>ja</t>
  </si>
  <si>
    <t>nein</t>
  </si>
  <si>
    <t>Hr. Bertrand Cuany</t>
  </si>
  <si>
    <t>Frau Caroline Zbinden</t>
  </si>
  <si>
    <t>Frau Marijana Tomic</t>
  </si>
  <si>
    <t>Frau Christine Künzli</t>
  </si>
  <si>
    <t>Frau Donika Morina</t>
  </si>
  <si>
    <t>donika.morina@fr.ch - 026/305.15.30</t>
  </si>
  <si>
    <r>
      <t xml:space="preserve">Vollzeit </t>
    </r>
    <r>
      <rPr>
        <b/>
        <sz val="12"/>
        <color theme="1"/>
        <rFont val="Times New Roman"/>
        <family val="1"/>
      </rPr>
      <t>(Vz)</t>
    </r>
    <r>
      <rPr>
        <sz val="11"/>
        <color theme="1"/>
        <rFont val="Times New Roman"/>
        <family val="1"/>
      </rPr>
      <t xml:space="preserve">
wöchentliche Arbeitsstunden bei einer Vollzeitstelle </t>
    </r>
  </si>
  <si>
    <r>
      <t xml:space="preserve">Vertraglich festgelegte Arbeitsstunden pro Tag 
</t>
    </r>
    <r>
      <rPr>
        <i/>
        <sz val="11"/>
        <color theme="1"/>
        <rFont val="Times New Roman"/>
        <family val="1"/>
      </rPr>
      <t>= (Vz / 5 Tage pro Woche)</t>
    </r>
  </si>
  <si>
    <t>Rechnungsmethode : 
= (100 / Vz) * Anzahl bewilligte Plätze</t>
  </si>
  <si>
    <t>Direktionspersonal</t>
  </si>
  <si>
    <t>Betreuungspersonal</t>
  </si>
  <si>
    <t xml:space="preserve">AUSWIRKUNG AUF DIE BERECHUNG DES PERSONALBESTANDES </t>
  </si>
  <si>
    <t xml:space="preserve">ERFORDERLICHER PERSONLABESTAND </t>
  </si>
  <si>
    <t>Abweichung</t>
  </si>
  <si>
    <t>Erforderlicher Mindestbestand Fachpersonal</t>
  </si>
  <si>
    <t>Erforderlicher Bestand Hilfspersonal</t>
  </si>
  <si>
    <t>Administrator/in</t>
  </si>
  <si>
    <t xml:space="preserve">Erforderlicher Mindestdirektionsbestand </t>
  </si>
  <si>
    <t>Total erforderlicher Personalbedarf Einrichtung</t>
  </si>
  <si>
    <t>Name der Person die das Formular ausgefüllt hat:</t>
  </si>
  <si>
    <t xml:space="preserve">Telefonnr. und Mailadresse: </t>
  </si>
  <si>
    <t>Bitte ergänzen:</t>
  </si>
  <si>
    <t>Betreuungs-schlüssel</t>
  </si>
  <si>
    <t>Gewichtung / Tag in Std.</t>
  </si>
  <si>
    <r>
      <t>Bruttobestand an Personalbedarf pro Kitatag (</t>
    </r>
    <r>
      <rPr>
        <b/>
        <sz val="11"/>
        <color theme="1"/>
        <rFont val="Times New Roman"/>
        <family val="1"/>
      </rPr>
      <t>BbPb</t>
    </r>
    <r>
      <rPr>
        <sz val="11"/>
        <color theme="1"/>
        <rFont val="Times New Roman"/>
        <family val="1"/>
      </rPr>
      <t xml:space="preserve">) </t>
    </r>
    <r>
      <rPr>
        <i/>
        <sz val="11"/>
        <color theme="1"/>
        <rFont val="Times New Roman"/>
        <family val="1"/>
      </rPr>
      <t>= (tÖz / Vz)</t>
    </r>
  </si>
  <si>
    <r>
      <t>Nettobestand an Personalbedarf (</t>
    </r>
    <r>
      <rPr>
        <b/>
        <sz val="11"/>
        <color theme="1"/>
        <rFont val="Times New Roman"/>
        <family val="1"/>
      </rPr>
      <t>NbPb</t>
    </r>
    <r>
      <rPr>
        <sz val="11"/>
        <color theme="1"/>
        <rFont val="Times New Roman"/>
        <family val="1"/>
      </rPr>
      <t xml:space="preserve">) (Gewichtung von 2 Std./pro Tag zu 50% vom Personalbedarf) 
</t>
    </r>
    <r>
      <rPr>
        <i/>
        <sz val="11"/>
        <color theme="1"/>
        <rFont val="Times New Roman"/>
        <family val="1"/>
      </rPr>
      <t>= ((BbPb / tÖz) * (tÖz - 2 Stunden)) + (BbPb/tÖz)</t>
    </r>
  </si>
  <si>
    <r>
      <t>Anzahl anwesende Kinder (0-2 Jahre) (</t>
    </r>
    <r>
      <rPr>
        <b/>
        <sz val="11"/>
        <color theme="1"/>
        <rFont val="Times New Roman"/>
        <family val="1"/>
      </rPr>
      <t>AK2</t>
    </r>
    <r>
      <rPr>
        <sz val="11"/>
        <color theme="1"/>
        <rFont val="Times New Roman"/>
        <family val="1"/>
      </rPr>
      <t xml:space="preserve">) </t>
    </r>
  </si>
  <si>
    <r>
      <t>tägliche Öffnungszeit (</t>
    </r>
    <r>
      <rPr>
        <b/>
        <sz val="11"/>
        <color theme="1"/>
        <rFont val="Times New Roman"/>
        <family val="1"/>
      </rPr>
      <t>tÖz</t>
    </r>
    <r>
      <rPr>
        <sz val="11"/>
        <color theme="1"/>
        <rFont val="Times New Roman"/>
        <family val="1"/>
      </rPr>
      <t xml:space="preserve">) </t>
    </r>
  </si>
  <si>
    <r>
      <t>Personalbedarf 0 - 2 Jahre gemäss Richtlinien (</t>
    </r>
    <r>
      <rPr>
        <b/>
        <sz val="11"/>
        <color theme="1"/>
        <rFont val="Times New Roman"/>
        <family val="1"/>
      </rPr>
      <t>Pb2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Times New Roman"/>
        <family val="1"/>
      </rPr>
      <t xml:space="preserve">
(Anzahl Kinder pro Person) </t>
    </r>
  </si>
  <si>
    <r>
      <t>Anzahl Kinder (2-4 Jahre)</t>
    </r>
    <r>
      <rPr>
        <b/>
        <sz val="11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</t>
    </r>
    <r>
      <rPr>
        <b/>
        <sz val="12"/>
        <color theme="1"/>
        <rFont val="Times New Roman"/>
        <family val="1"/>
      </rPr>
      <t>AK4</t>
    </r>
    <r>
      <rPr>
        <sz val="12"/>
        <color theme="1"/>
        <rFont val="Times New Roman"/>
        <family val="1"/>
      </rPr>
      <t>)</t>
    </r>
    <r>
      <rPr>
        <b/>
        <sz val="12"/>
        <color theme="1"/>
        <rFont val="Times New Roman"/>
        <family val="1"/>
      </rPr>
      <t xml:space="preserve"> </t>
    </r>
  </si>
  <si>
    <r>
      <t>erforderlicher Personalbestand (</t>
    </r>
    <r>
      <rPr>
        <b/>
        <sz val="11"/>
        <color theme="1"/>
        <rFont val="Times New Roman"/>
        <family val="1"/>
      </rPr>
      <t>ePb2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Times New Roman"/>
        <family val="1"/>
      </rPr>
      <t xml:space="preserve">
</t>
    </r>
    <r>
      <rPr>
        <i/>
        <sz val="11"/>
        <color theme="1"/>
        <rFont val="Times New Roman"/>
        <family val="1"/>
      </rPr>
      <t xml:space="preserve">= ((AK2 / Pb2) * NbPb)) </t>
    </r>
    <r>
      <rPr>
        <i/>
        <sz val="11"/>
        <color theme="1"/>
        <rFont val="Times New Roman"/>
        <family val="1"/>
      </rPr>
      <t>* 100</t>
    </r>
  </si>
  <si>
    <r>
      <t>Personalbedarf 2- 4 Jahre gemäss Richtlinien (</t>
    </r>
    <r>
      <rPr>
        <b/>
        <sz val="11"/>
        <color theme="1"/>
        <rFont val="Times New Roman"/>
        <family val="1"/>
      </rPr>
      <t>Pb4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Times New Roman"/>
        <family val="1"/>
      </rPr>
      <t xml:space="preserve">
(Anzahl Kinder pro Person)</t>
    </r>
  </si>
  <si>
    <r>
      <t>erforderlicher Personalbestand (</t>
    </r>
    <r>
      <rPr>
        <b/>
        <sz val="11"/>
        <color theme="1"/>
        <rFont val="Times New Roman"/>
        <family val="1"/>
      </rPr>
      <t>ePb4</t>
    </r>
    <r>
      <rPr>
        <sz val="11"/>
        <color theme="1"/>
        <rFont val="Times New Roman"/>
        <family val="1"/>
      </rPr>
      <t>)</t>
    </r>
    <r>
      <rPr>
        <sz val="11"/>
        <color theme="1"/>
        <rFont val="Times New Roman"/>
        <family val="1"/>
      </rPr>
      <t xml:space="preserve">
</t>
    </r>
    <r>
      <rPr>
        <i/>
        <sz val="11"/>
        <color theme="1"/>
        <rFont val="Times New Roman"/>
        <family val="1"/>
      </rPr>
      <t>= ((AK4 / Pb4) * NbPb)) * 100</t>
    </r>
  </si>
  <si>
    <r>
      <t>Anzahl Kinder (4-6 Jahre) (</t>
    </r>
    <r>
      <rPr>
        <b/>
        <sz val="11"/>
        <color theme="1"/>
        <rFont val="Times New Roman"/>
        <family val="1"/>
      </rPr>
      <t>AK6</t>
    </r>
    <r>
      <rPr>
        <sz val="11"/>
        <color theme="1"/>
        <rFont val="Times New Roman"/>
        <family val="1"/>
      </rPr>
      <t xml:space="preserve">) </t>
    </r>
  </si>
  <si>
    <r>
      <t>Personalbedarf 4 - 6 Jahre gemäss Richtlinien (</t>
    </r>
    <r>
      <rPr>
        <b/>
        <sz val="11"/>
        <color theme="1"/>
        <rFont val="Times New Roman"/>
        <family val="1"/>
      </rPr>
      <t>Pb6</t>
    </r>
    <r>
      <rPr>
        <sz val="11"/>
        <color theme="1"/>
        <rFont val="Times New Roman"/>
        <family val="1"/>
      </rPr>
      <t>)</t>
    </r>
    <r>
      <rPr>
        <sz val="11"/>
        <color theme="1"/>
        <rFont val="Times New Roman"/>
        <family val="1"/>
      </rPr>
      <t xml:space="preserve">
(Anzahl Kinder pro Person)</t>
    </r>
  </si>
  <si>
    <r>
      <t>erforderlicher Personalbestand (</t>
    </r>
    <r>
      <rPr>
        <b/>
        <sz val="11"/>
        <color theme="1"/>
        <rFont val="Times New Roman"/>
        <family val="1"/>
      </rPr>
      <t>ePb6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Times New Roman"/>
        <family val="1"/>
      </rPr>
      <t xml:space="preserve">
</t>
    </r>
    <r>
      <rPr>
        <i/>
        <sz val="11"/>
        <color theme="1"/>
        <rFont val="Times New Roman"/>
        <family val="1"/>
      </rPr>
      <t>= ((AK6 / Pb6) * NbPb)) * 100</t>
    </r>
  </si>
  <si>
    <r>
      <t xml:space="preserve">Total erforderlicher Mindestpersonalbestand  Einrichtung 
</t>
    </r>
    <r>
      <rPr>
        <i/>
        <sz val="11"/>
        <color theme="1"/>
        <rFont val="Times New Roman"/>
        <family val="1"/>
      </rPr>
      <t xml:space="preserve">= Summe (ePb2+ePb4+ePb6) </t>
    </r>
  </si>
  <si>
    <t>Total erforderlicher Mindestdirektionsbestand Einrichtung</t>
  </si>
  <si>
    <t>Total erforderlicher Mindestgesamtpersonalbestand der Einrichtung</t>
  </si>
  <si>
    <t>tägliche Öffnungszeit:</t>
  </si>
  <si>
    <t>wöchentliche Arbeitszeit:</t>
  </si>
  <si>
    <t>Personalbedarf gemäss Richtlinien 
für vorschulische Betreuungseinrichtungen 
vom 1. Mai 2017</t>
  </si>
  <si>
    <t>Effektiver Personalbestand 
Einrichtung</t>
  </si>
  <si>
    <t>Bilanz 
(Bonus / Malus)</t>
  </si>
  <si>
    <t>2.b Mögliche Bemerkungen</t>
  </si>
  <si>
    <t xml:space="preserve">1. Seitens der Einrichtung : </t>
  </si>
  <si>
    <t xml:space="preserve">2. Seitens des Jugendamtes : </t>
  </si>
  <si>
    <r>
      <t xml:space="preserve">Anzahl bewilligter Plätze 
</t>
    </r>
    <r>
      <rPr>
        <b/>
        <i/>
        <sz val="7"/>
        <color theme="1"/>
        <rFont val="Times New Roman"/>
        <family val="1"/>
      </rPr>
      <t xml:space="preserve">gemäss Bewilligung
</t>
    </r>
  </si>
  <si>
    <t>2.a Synthese</t>
  </si>
  <si>
    <t>Berechung der Dotierung</t>
  </si>
  <si>
    <t>Betreuungs-dotierung</t>
  </si>
  <si>
    <t>Direktions-dotierung</t>
  </si>
  <si>
    <t xml:space="preserve">3.a Berechnungstabelle - Dotierung einer vorschulischen Betreuungseinrichtung </t>
  </si>
  <si>
    <t>3.b Erklärung zur Dotierung</t>
  </si>
  <si>
    <t>Hilfs-personal</t>
  </si>
  <si>
    <t>Fachpers. 2/3</t>
  </si>
  <si>
    <t>1. Hilfe-Kurs</t>
  </si>
  <si>
    <r>
      <t xml:space="preserve">Erforderliches Personal* 
</t>
    </r>
    <r>
      <rPr>
        <b/>
        <i/>
        <sz val="7"/>
        <color theme="1"/>
        <rFont val="Times New Roman"/>
        <family val="1"/>
      </rPr>
      <t>gemäss Richtlinien für vorschulische 
Betreuungseinrichtungen S. 14-15</t>
    </r>
  </si>
  <si>
    <t>Fachpersonal  
(min. 50 %) **</t>
  </si>
  <si>
    <t>Hilfspersonal
(max 50 %)</t>
  </si>
  <si>
    <t>** Von allen erforderlichen Stellen müssen in der Regel 2/3 von diplomiertem und / oder zertifiziertem Personal besetzt sein ; auf jeden Fall müssen mindestens 50 % des Personals diplomiert und / oder zertifiziert sein.</t>
  </si>
  <si>
    <t>Konformität</t>
  </si>
  <si>
    <r>
      <t xml:space="preserve">Service de l’enfance et de la jeunesse </t>
    </r>
    <r>
      <rPr>
        <sz val="7"/>
        <color theme="1"/>
        <rFont val="Arial"/>
        <family val="2"/>
      </rPr>
      <t>SEJ
Jugendamt JA
Secteur des milieux d’accueil
Sektor familienexterne Betreuung
Bd de Pérolles 24, PF, 1701 Freiburg
T +41 26 305 15 30
www.fr.ch/sej</t>
    </r>
  </si>
  <si>
    <r>
      <t xml:space="preserve">Service de l’enfance et de la jeunesse </t>
    </r>
    <r>
      <rPr>
        <sz val="8"/>
        <color theme="1"/>
        <rFont val="Arial"/>
        <family val="2"/>
      </rPr>
      <t>SEJ
Jugendamt JA
Secteur des milieux d’accueil
Sektor familienexterne Betreuung
Bd de Pérolles 24, PF, 1701 Freiburg
T +41 26 305 15 30
www.fr.ch/sej</t>
    </r>
  </si>
  <si>
    <r>
      <t xml:space="preserve">Service de l’enfance et de la jeunesse </t>
    </r>
    <r>
      <rPr>
        <sz val="7.5"/>
        <color theme="1"/>
        <rFont val="Arial"/>
        <family val="2"/>
      </rPr>
      <t>SEJ
Jugendamt JA
Secteur des milieux d’accueil
Sektor familienexterne Betreuung
Bd de Pérolles 24, PF, 1701 Freiburg
T +41 26 305 15 30
www.fr.ch/sej</t>
    </r>
  </si>
  <si>
    <r>
      <t xml:space="preserve">Service de l’enfance et de la jeunesse </t>
    </r>
    <r>
      <rPr>
        <sz val="7.5"/>
        <color theme="1"/>
        <rFont val="Arial"/>
        <family val="2"/>
      </rPr>
      <t>SEJ
Jugendamt JA
Secteur des milieux d’accueil
Sektor familienexterne Betreuung
Bd de Pérolles 24, PF, 1701 Fribourg
T +41 26 305 15 30
www.fr.ch/sej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</si>
</sst>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#,##0.00;\-#,##0.00;&quot;-&quot;"/>
    <numFmt numFmtId="166" formatCode="#,##0;\-#,##0;&quot;-&quot;"/>
    <numFmt numFmtId="167" formatCode="#,##0.000_ ;\-#,##0.000\ "/>
  </numFmts>
  <fonts count="5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i/>
      <sz val="7"/>
      <color theme="1"/>
      <name val="Times New Roman"/>
      <family val="1"/>
    </font>
    <font>
      <sz val="14"/>
      <name val="Times New Roman"/>
      <family val="1"/>
    </font>
    <font>
      <b/>
      <u/>
      <sz val="11"/>
      <color theme="10"/>
      <name val="Calibri"/>
      <family val="2"/>
      <scheme val="minor"/>
    </font>
    <font>
      <i/>
      <sz val="9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i/>
      <sz val="10"/>
      <color theme="1"/>
      <name val="Calibri"/>
      <family val="2"/>
      <scheme val="minor"/>
    </font>
    <font>
      <b/>
      <sz val="7.5"/>
      <color theme="1"/>
      <name val="Arial"/>
      <family val="2"/>
    </font>
    <font>
      <sz val="7.5"/>
      <color theme="1"/>
      <name val="Arial"/>
      <family val="2"/>
    </font>
    <font>
      <sz val="7.5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16"/>
      <color theme="1"/>
      <name val="Calibri"/>
      <family val="2"/>
      <scheme val="minor"/>
    </font>
    <font>
      <u/>
      <sz val="11"/>
      <color theme="10"/>
      <name val="Times New Roman"/>
      <family val="1"/>
    </font>
    <font>
      <i/>
      <sz val="9"/>
      <name val="Arial"/>
      <family val="2"/>
    </font>
    <font>
      <sz val="9"/>
      <name val="Arial"/>
      <family val="2"/>
    </font>
    <font>
      <b/>
      <i/>
      <sz val="14"/>
      <color theme="1"/>
      <name val="Times New Roman"/>
      <family val="1"/>
    </font>
    <font>
      <u/>
      <sz val="10"/>
      <color theme="1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lightUp"/>
    </fill>
    <fill>
      <patternFill patternType="lightDown"/>
    </fill>
    <fill>
      <patternFill patternType="solid">
        <fgColor indexed="6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362">
    <xf numFmtId="0" fontId="0" fillId="0" borderId="0" xfId="0"/>
    <xf numFmtId="0" fontId="4" fillId="0" borderId="0" xfId="0" applyFont="1"/>
    <xf numFmtId="0" fontId="7" fillId="0" borderId="0" xfId="2"/>
    <xf numFmtId="0" fontId="9" fillId="0" borderId="0" xfId="2" applyFont="1"/>
    <xf numFmtId="0" fontId="8" fillId="0" borderId="0" xfId="2" applyFont="1"/>
    <xf numFmtId="0" fontId="7" fillId="0" borderId="4" xfId="2" applyBorder="1" applyAlignment="1">
      <alignment horizontal="center"/>
    </xf>
    <xf numFmtId="0" fontId="7" fillId="0" borderId="5" xfId="2" applyBorder="1" applyAlignment="1">
      <alignment horizontal="center"/>
    </xf>
    <xf numFmtId="49" fontId="7" fillId="0" borderId="7" xfId="2" applyNumberFormat="1" applyBorder="1" applyAlignment="1">
      <alignment horizontal="center"/>
    </xf>
    <xf numFmtId="0" fontId="7" fillId="0" borderId="0" xfId="2" applyAlignment="1">
      <alignment horizontal="center"/>
    </xf>
    <xf numFmtId="49" fontId="7" fillId="0" borderId="9" xfId="2" applyNumberFormat="1" applyBorder="1" applyAlignment="1">
      <alignment horizontal="center"/>
    </xf>
    <xf numFmtId="0" fontId="7" fillId="0" borderId="10" xfId="2" applyBorder="1" applyAlignment="1">
      <alignment horizontal="center"/>
    </xf>
    <xf numFmtId="165" fontId="7" fillId="0" borderId="13" xfId="2" applyNumberFormat="1" applyBorder="1" applyAlignment="1">
      <alignment horizontal="center"/>
    </xf>
    <xf numFmtId="165" fontId="9" fillId="0" borderId="0" xfId="2" applyNumberFormat="1" applyFont="1" applyAlignment="1">
      <alignment horizontal="center"/>
    </xf>
    <xf numFmtId="165" fontId="9" fillId="0" borderId="8" xfId="2" applyNumberFormat="1" applyFont="1" applyBorder="1" applyAlignment="1">
      <alignment horizontal="center"/>
    </xf>
    <xf numFmtId="49" fontId="7" fillId="0" borderId="1" xfId="2" applyNumberFormat="1" applyBorder="1" applyAlignment="1">
      <alignment horizontal="center" vertical="center"/>
    </xf>
    <xf numFmtId="166" fontId="7" fillId="0" borderId="3" xfId="2" applyNumberFormat="1" applyBorder="1" applyAlignment="1">
      <alignment horizontal="center" vertical="center"/>
    </xf>
    <xf numFmtId="0" fontId="7" fillId="0" borderId="0" xfId="2" applyAlignment="1">
      <alignment vertical="center"/>
    </xf>
    <xf numFmtId="0" fontId="0" fillId="0" borderId="0" xfId="0" applyAlignment="1">
      <alignment horizontal="center"/>
    </xf>
    <xf numFmtId="165" fontId="7" fillId="8" borderId="13" xfId="2" applyNumberFormat="1" applyFill="1" applyBorder="1" applyAlignment="1">
      <alignment horizontal="center" vertical="center"/>
    </xf>
    <xf numFmtId="165" fontId="7" fillId="8" borderId="15" xfId="2" applyNumberFormat="1" applyFill="1" applyBorder="1" applyAlignment="1">
      <alignment horizontal="center" vertical="center"/>
    </xf>
    <xf numFmtId="2" fontId="3" fillId="0" borderId="13" xfId="0" applyNumberFormat="1" applyFont="1" applyBorder="1" applyProtection="1">
      <protection locked="0"/>
    </xf>
    <xf numFmtId="0" fontId="6" fillId="0" borderId="0" xfId="1"/>
    <xf numFmtId="0" fontId="4" fillId="0" borderId="12" xfId="0" applyFont="1" applyBorder="1" applyProtection="1">
      <protection locked="0"/>
    </xf>
    <xf numFmtId="164" fontId="3" fillId="0" borderId="13" xfId="0" applyNumberFormat="1" applyFont="1" applyBorder="1" applyProtection="1">
      <protection locked="0"/>
    </xf>
    <xf numFmtId="0" fontId="3" fillId="0" borderId="13" xfId="0" applyFont="1" applyBorder="1" applyProtection="1">
      <protection locked="0"/>
    </xf>
    <xf numFmtId="164" fontId="3" fillId="0" borderId="15" xfId="0" applyNumberFormat="1" applyFont="1" applyBorder="1" applyProtection="1">
      <protection locked="0"/>
    </xf>
    <xf numFmtId="0" fontId="3" fillId="0" borderId="15" xfId="0" applyFont="1" applyBorder="1" applyProtection="1">
      <protection locked="0"/>
    </xf>
    <xf numFmtId="2" fontId="3" fillId="0" borderId="15" xfId="0" applyNumberFormat="1" applyFont="1" applyBorder="1" applyProtection="1">
      <protection locked="0"/>
    </xf>
    <xf numFmtId="2" fontId="3" fillId="0" borderId="17" xfId="0" applyNumberFormat="1" applyFont="1" applyBorder="1"/>
    <xf numFmtId="0" fontId="13" fillId="0" borderId="0" xfId="0" applyFont="1"/>
    <xf numFmtId="14" fontId="13" fillId="0" borderId="0" xfId="0" applyNumberFormat="1" applyFont="1"/>
    <xf numFmtId="0" fontId="4" fillId="0" borderId="3" xfId="0" applyFont="1" applyBorder="1"/>
    <xf numFmtId="0" fontId="12" fillId="2" borderId="17" xfId="0" applyFont="1" applyFill="1" applyBorder="1"/>
    <xf numFmtId="2" fontId="12" fillId="2" borderId="17" xfId="0" applyNumberFormat="1" applyFont="1" applyFill="1" applyBorder="1"/>
    <xf numFmtId="0" fontId="12" fillId="0" borderId="0" xfId="0" applyFont="1"/>
    <xf numFmtId="2" fontId="12" fillId="0" borderId="18" xfId="0" applyNumberFormat="1" applyFont="1" applyBorder="1"/>
    <xf numFmtId="2" fontId="12" fillId="7" borderId="19" xfId="0" applyNumberFormat="1" applyFont="1" applyFill="1" applyBorder="1"/>
    <xf numFmtId="2" fontId="12" fillId="7" borderId="20" xfId="0" applyNumberFormat="1" applyFont="1" applyFill="1" applyBorder="1"/>
    <xf numFmtId="2" fontId="12" fillId="0" borderId="21" xfId="0" applyNumberFormat="1" applyFont="1" applyBorder="1"/>
    <xf numFmtId="2" fontId="12" fillId="0" borderId="22" xfId="0" applyNumberFormat="1" applyFont="1" applyBorder="1"/>
    <xf numFmtId="2" fontId="12" fillId="0" borderId="23" xfId="0" applyNumberFormat="1" applyFont="1" applyBorder="1"/>
    <xf numFmtId="2" fontId="12" fillId="0" borderId="0" xfId="0" applyNumberFormat="1" applyFont="1"/>
    <xf numFmtId="0" fontId="18" fillId="5" borderId="12" xfId="0" applyFont="1" applyFill="1" applyBorder="1"/>
    <xf numFmtId="0" fontId="3" fillId="0" borderId="3" xfId="0" applyFont="1" applyBorder="1"/>
    <xf numFmtId="0" fontId="18" fillId="6" borderId="12" xfId="0" applyFont="1" applyFill="1" applyBorder="1"/>
    <xf numFmtId="0" fontId="18" fillId="3" borderId="12" xfId="0" applyFont="1" applyFill="1" applyBorder="1"/>
    <xf numFmtId="0" fontId="3" fillId="0" borderId="0" xfId="0" applyFont="1"/>
    <xf numFmtId="0" fontId="18" fillId="10" borderId="12" xfId="0" applyFont="1" applyFill="1" applyBorder="1"/>
    <xf numFmtId="0" fontId="19" fillId="0" borderId="2" xfId="0" applyFont="1" applyBorder="1"/>
    <xf numFmtId="0" fontId="20" fillId="0" borderId="2" xfId="0" applyFont="1" applyBorder="1"/>
    <xf numFmtId="2" fontId="2" fillId="0" borderId="0" xfId="0" applyNumberFormat="1" applyFont="1" applyAlignment="1">
      <alignment vertical="center" wrapText="1"/>
    </xf>
    <xf numFmtId="2" fontId="0" fillId="0" borderId="0" xfId="0" applyNumberFormat="1"/>
    <xf numFmtId="0" fontId="25" fillId="0" borderId="0" xfId="2" applyFont="1"/>
    <xf numFmtId="0" fontId="4" fillId="0" borderId="12" xfId="0" applyFont="1" applyBorder="1" applyAlignment="1" applyProtection="1">
      <alignment horizontal="center"/>
      <protection locked="0"/>
    </xf>
    <xf numFmtId="0" fontId="12" fillId="2" borderId="14" xfId="0" applyFont="1" applyFill="1" applyBorder="1" applyProtection="1">
      <protection locked="0"/>
    </xf>
    <xf numFmtId="14" fontId="12" fillId="2" borderId="14" xfId="0" applyNumberFormat="1" applyFont="1" applyFill="1" applyBorder="1" applyProtection="1">
      <protection locked="0"/>
    </xf>
    <xf numFmtId="2" fontId="12" fillId="2" borderId="14" xfId="0" applyNumberFormat="1" applyFont="1" applyFill="1" applyBorder="1" applyProtection="1">
      <protection locked="0"/>
    </xf>
    <xf numFmtId="0" fontId="12" fillId="0" borderId="13" xfId="0" applyFont="1" applyBorder="1" applyProtection="1">
      <protection locked="0"/>
    </xf>
    <xf numFmtId="2" fontId="12" fillId="0" borderId="13" xfId="0" applyNumberFormat="1" applyFont="1" applyBorder="1" applyProtection="1">
      <protection locked="0"/>
    </xf>
    <xf numFmtId="0" fontId="12" fillId="2" borderId="13" xfId="0" applyFont="1" applyFill="1" applyBorder="1" applyProtection="1">
      <protection locked="0"/>
    </xf>
    <xf numFmtId="2" fontId="12" fillId="2" borderId="13" xfId="0" applyNumberFormat="1" applyFont="1" applyFill="1" applyBorder="1" applyProtection="1">
      <protection locked="0"/>
    </xf>
    <xf numFmtId="0" fontId="12" fillId="0" borderId="15" xfId="0" applyFont="1" applyBorder="1" applyProtection="1">
      <protection locked="0"/>
    </xf>
    <xf numFmtId="2" fontId="12" fillId="0" borderId="15" xfId="0" applyNumberFormat="1" applyFont="1" applyBorder="1" applyProtection="1">
      <protection locked="0"/>
    </xf>
    <xf numFmtId="0" fontId="18" fillId="12" borderId="12" xfId="0" applyFont="1" applyFill="1" applyBorder="1"/>
    <xf numFmtId="0" fontId="18" fillId="14" borderId="12" xfId="0" applyFont="1" applyFill="1" applyBorder="1"/>
    <xf numFmtId="0" fontId="18" fillId="15" borderId="12" xfId="0" applyFont="1" applyFill="1" applyBorder="1"/>
    <xf numFmtId="0" fontId="18" fillId="16" borderId="12" xfId="0" applyFont="1" applyFill="1" applyBorder="1"/>
    <xf numFmtId="0" fontId="7" fillId="3" borderId="12" xfId="2" applyFill="1" applyBorder="1" applyAlignment="1">
      <alignment horizontal="center"/>
    </xf>
    <xf numFmtId="0" fontId="7" fillId="3" borderId="6" xfId="2" applyFill="1" applyBorder="1" applyAlignment="1">
      <alignment horizontal="center"/>
    </xf>
    <xf numFmtId="0" fontId="7" fillId="3" borderId="8" xfId="2" applyFill="1" applyBorder="1" applyAlignment="1">
      <alignment horizontal="center"/>
    </xf>
    <xf numFmtId="0" fontId="7" fillId="3" borderId="11" xfId="2" applyFill="1" applyBorder="1" applyAlignment="1">
      <alignment horizontal="center"/>
    </xf>
    <xf numFmtId="49" fontId="0" fillId="0" borderId="0" xfId="0" applyNumberFormat="1"/>
    <xf numFmtId="0" fontId="3" fillId="0" borderId="5" xfId="0" applyFont="1" applyBorder="1"/>
    <xf numFmtId="164" fontId="3" fillId="0" borderId="5" xfId="0" applyNumberFormat="1" applyFont="1" applyBorder="1"/>
    <xf numFmtId="0" fontId="4" fillId="0" borderId="5" xfId="0" applyFont="1" applyBorder="1"/>
    <xf numFmtId="0" fontId="3" fillId="0" borderId="2" xfId="0" applyFont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2" fontId="4" fillId="0" borderId="38" xfId="0" applyNumberFormat="1" applyFont="1" applyBorder="1"/>
    <xf numFmtId="2" fontId="5" fillId="0" borderId="39" xfId="0" applyNumberFormat="1" applyFont="1" applyBorder="1"/>
    <xf numFmtId="0" fontId="2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32" fillId="0" borderId="0" xfId="0" applyFont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horizontal="left"/>
    </xf>
    <xf numFmtId="0" fontId="14" fillId="7" borderId="42" xfId="0" applyFont="1" applyFill="1" applyBorder="1"/>
    <xf numFmtId="0" fontId="14" fillId="7" borderId="44" xfId="0" applyFont="1" applyFill="1" applyBorder="1"/>
    <xf numFmtId="0" fontId="16" fillId="11" borderId="14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11" fillId="11" borderId="13" xfId="0" applyFont="1" applyFill="1" applyBorder="1"/>
    <xf numFmtId="0" fontId="4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11" borderId="13" xfId="0" applyFont="1" applyFill="1" applyBorder="1"/>
    <xf numFmtId="0" fontId="6" fillId="5" borderId="12" xfId="1" applyFill="1" applyBorder="1" applyAlignment="1" applyProtection="1">
      <alignment horizontal="center"/>
    </xf>
    <xf numFmtId="0" fontId="4" fillId="11" borderId="13" xfId="0" applyFont="1" applyFill="1" applyBorder="1" applyAlignment="1">
      <alignment horizontal="center"/>
    </xf>
    <xf numFmtId="2" fontId="4" fillId="0" borderId="12" xfId="0" applyNumberFormat="1" applyFont="1" applyBorder="1"/>
    <xf numFmtId="2" fontId="4" fillId="7" borderId="13" xfId="0" applyNumberFormat="1" applyFont="1" applyFill="1" applyBorder="1"/>
    <xf numFmtId="0" fontId="6" fillId="6" borderId="12" xfId="1" applyFill="1" applyBorder="1" applyAlignment="1" applyProtection="1">
      <alignment horizontal="center"/>
    </xf>
    <xf numFmtId="0" fontId="6" fillId="3" borderId="12" xfId="1" applyFill="1" applyBorder="1" applyAlignment="1" applyProtection="1">
      <alignment horizontal="center"/>
    </xf>
    <xf numFmtId="0" fontId="6" fillId="10" borderId="12" xfId="1" applyFill="1" applyBorder="1" applyAlignment="1" applyProtection="1">
      <alignment horizontal="center"/>
    </xf>
    <xf numFmtId="0" fontId="6" fillId="12" borderId="12" xfId="1" applyFill="1" applyBorder="1" applyAlignment="1" applyProtection="1">
      <alignment horizontal="center"/>
    </xf>
    <xf numFmtId="0" fontId="6" fillId="14" borderId="12" xfId="1" applyFill="1" applyBorder="1" applyAlignment="1" applyProtection="1">
      <alignment horizontal="center"/>
    </xf>
    <xf numFmtId="0" fontId="6" fillId="15" borderId="12" xfId="1" applyFill="1" applyBorder="1" applyAlignment="1" applyProtection="1">
      <alignment horizontal="center"/>
    </xf>
    <xf numFmtId="0" fontId="6" fillId="16" borderId="12" xfId="1" applyFill="1" applyBorder="1" applyAlignment="1" applyProtection="1">
      <alignment horizontal="center"/>
    </xf>
    <xf numFmtId="2" fontId="4" fillId="0" borderId="14" xfId="0" applyNumberFormat="1" applyFont="1" applyBorder="1"/>
    <xf numFmtId="0" fontId="26" fillId="0" borderId="17" xfId="1" applyFont="1" applyFill="1" applyBorder="1" applyAlignment="1" applyProtection="1">
      <alignment horizontal="center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2" fontId="4" fillId="0" borderId="17" xfId="0" applyNumberFormat="1" applyFont="1" applyBorder="1"/>
    <xf numFmtId="2" fontId="4" fillId="9" borderId="17" xfId="0" applyNumberFormat="1" applyFont="1" applyFill="1" applyBorder="1"/>
    <xf numFmtId="0" fontId="17" fillId="0" borderId="0" xfId="0" applyFont="1" applyAlignment="1">
      <alignment horizontal="center"/>
    </xf>
    <xf numFmtId="0" fontId="17" fillId="17" borderId="0" xfId="0" applyFont="1" applyFill="1"/>
    <xf numFmtId="0" fontId="17" fillId="17" borderId="0" xfId="0" applyFont="1" applyFill="1" applyAlignment="1">
      <alignment horizontal="center"/>
    </xf>
    <xf numFmtId="2" fontId="17" fillId="0" borderId="0" xfId="0" applyNumberFormat="1" applyFont="1"/>
    <xf numFmtId="0" fontId="33" fillId="0" borderId="3" xfId="0" applyFont="1" applyBorder="1"/>
    <xf numFmtId="164" fontId="34" fillId="0" borderId="12" xfId="0" applyNumberFormat="1" applyFont="1" applyBorder="1" applyAlignment="1">
      <alignment horizontal="center"/>
    </xf>
    <xf numFmtId="0" fontId="29" fillId="0" borderId="43" xfId="0" applyFont="1" applyBorder="1" applyAlignment="1">
      <alignment horizontal="left"/>
    </xf>
    <xf numFmtId="0" fontId="29" fillId="0" borderId="29" xfId="0" applyFont="1" applyBorder="1" applyAlignment="1">
      <alignment horizontal="left"/>
    </xf>
    <xf numFmtId="164" fontId="12" fillId="5" borderId="42" xfId="0" applyNumberFormat="1" applyFont="1" applyFill="1" applyBorder="1" applyAlignment="1" applyProtection="1">
      <alignment horizontal="left"/>
      <protection locked="0"/>
    </xf>
    <xf numFmtId="2" fontId="12" fillId="5" borderId="30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45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44" xfId="0" applyNumberFormat="1" applyFill="1" applyBorder="1" applyAlignment="1" applyProtection="1">
      <alignment horizontal="left"/>
      <protection locked="0"/>
    </xf>
    <xf numFmtId="49" fontId="12" fillId="5" borderId="44" xfId="0" applyNumberFormat="1" applyFont="1" applyFill="1" applyBorder="1" applyAlignment="1" applyProtection="1">
      <alignment horizontal="left"/>
      <protection locked="0"/>
    </xf>
    <xf numFmtId="49" fontId="27" fillId="0" borderId="1" xfId="0" applyNumberFormat="1" applyFont="1" applyBorder="1"/>
    <xf numFmtId="2" fontId="15" fillId="0" borderId="0" xfId="0" applyNumberFormat="1" applyFont="1" applyAlignment="1">
      <alignment vertical="center" wrapText="1"/>
    </xf>
    <xf numFmtId="2" fontId="15" fillId="0" borderId="0" xfId="0" applyNumberFormat="1" applyFont="1"/>
    <xf numFmtId="164" fontId="4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center" vertical="top" textRotation="180"/>
    </xf>
    <xf numFmtId="14" fontId="12" fillId="2" borderId="14" xfId="0" applyNumberFormat="1" applyFont="1" applyFill="1" applyBorder="1" applyAlignment="1" applyProtection="1">
      <alignment horizontal="center"/>
      <protection locked="0"/>
    </xf>
    <xf numFmtId="14" fontId="12" fillId="0" borderId="13" xfId="0" applyNumberFormat="1" applyFont="1" applyBorder="1" applyAlignment="1" applyProtection="1">
      <alignment horizontal="center"/>
      <protection locked="0"/>
    </xf>
    <xf numFmtId="14" fontId="12" fillId="2" borderId="13" xfId="0" applyNumberFormat="1" applyFont="1" applyFill="1" applyBorder="1" applyAlignment="1" applyProtection="1">
      <alignment horizontal="center"/>
      <protection locked="0"/>
    </xf>
    <xf numFmtId="0" fontId="12" fillId="2" borderId="13" xfId="0" applyFont="1" applyFill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2" borderId="1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2" borderId="14" xfId="0" applyFont="1" applyFill="1" applyBorder="1" applyProtection="1">
      <protection locked="0"/>
    </xf>
    <xf numFmtId="0" fontId="14" fillId="0" borderId="13" xfId="0" applyFont="1" applyBorder="1" applyProtection="1">
      <protection locked="0"/>
    </xf>
    <xf numFmtId="0" fontId="14" fillId="2" borderId="13" xfId="0" applyFont="1" applyFill="1" applyBorder="1" applyProtection="1">
      <protection locked="0"/>
    </xf>
    <xf numFmtId="0" fontId="14" fillId="0" borderId="15" xfId="0" applyFont="1" applyBorder="1" applyProtection="1">
      <protection locked="0"/>
    </xf>
    <xf numFmtId="0" fontId="36" fillId="0" borderId="2" xfId="0" applyFont="1" applyBorder="1"/>
    <xf numFmtId="167" fontId="7" fillId="0" borderId="14" xfId="2" applyNumberFormat="1" applyBorder="1" applyAlignment="1">
      <alignment horizontal="center" vertical="center"/>
    </xf>
    <xf numFmtId="167" fontId="9" fillId="0" borderId="0" xfId="2" applyNumberFormat="1" applyFont="1" applyAlignment="1">
      <alignment horizontal="center"/>
    </xf>
    <xf numFmtId="167" fontId="8" fillId="4" borderId="1" xfId="2" applyNumberFormat="1" applyFont="1" applyFill="1" applyBorder="1" applyAlignment="1">
      <alignment horizontal="center" vertical="center"/>
    </xf>
    <xf numFmtId="167" fontId="8" fillId="4" borderId="16" xfId="2" applyNumberFormat="1" applyFont="1" applyFill="1" applyBorder="1" applyAlignment="1">
      <alignment horizontal="center" vertical="center"/>
    </xf>
    <xf numFmtId="167" fontId="7" fillId="0" borderId="13" xfId="2" applyNumberFormat="1" applyBorder="1" applyAlignment="1">
      <alignment horizontal="center"/>
    </xf>
    <xf numFmtId="167" fontId="9" fillId="0" borderId="8" xfId="2" applyNumberFormat="1" applyFont="1" applyBorder="1" applyAlignment="1">
      <alignment horizontal="center"/>
    </xf>
    <xf numFmtId="167" fontId="8" fillId="4" borderId="12" xfId="2" applyNumberFormat="1" applyFont="1" applyFill="1" applyBorder="1" applyAlignment="1">
      <alignment horizontal="center" vertical="center"/>
    </xf>
    <xf numFmtId="167" fontId="10" fillId="0" borderId="2" xfId="2" applyNumberFormat="1" applyFont="1" applyBorder="1" applyAlignment="1">
      <alignment horizontal="center" vertical="center"/>
    </xf>
    <xf numFmtId="167" fontId="10" fillId="0" borderId="3" xfId="2" applyNumberFormat="1" applyFont="1" applyBorder="1" applyAlignment="1">
      <alignment horizontal="center" vertical="center"/>
    </xf>
    <xf numFmtId="0" fontId="37" fillId="0" borderId="13" xfId="0" applyFont="1" applyBorder="1" applyProtection="1">
      <protection locked="0"/>
    </xf>
    <xf numFmtId="0" fontId="35" fillId="0" borderId="13" xfId="0" applyFont="1" applyBorder="1" applyProtection="1">
      <protection locked="0"/>
    </xf>
    <xf numFmtId="2" fontId="35" fillId="0" borderId="13" xfId="0" applyNumberFormat="1" applyFont="1" applyBorder="1" applyProtection="1">
      <protection locked="0"/>
    </xf>
    <xf numFmtId="164" fontId="35" fillId="0" borderId="13" xfId="0" applyNumberFormat="1" applyFont="1" applyBorder="1" applyProtection="1">
      <protection locked="0"/>
    </xf>
    <xf numFmtId="164" fontId="35" fillId="0" borderId="7" xfId="0" applyNumberFormat="1" applyFont="1" applyBorder="1" applyProtection="1">
      <protection locked="0"/>
    </xf>
    <xf numFmtId="0" fontId="37" fillId="0" borderId="15" xfId="0" applyFont="1" applyBorder="1" applyProtection="1">
      <protection locked="0"/>
    </xf>
    <xf numFmtId="14" fontId="12" fillId="0" borderId="13" xfId="0" applyNumberFormat="1" applyFont="1" applyBorder="1" applyProtection="1">
      <protection locked="0"/>
    </xf>
    <xf numFmtId="0" fontId="15" fillId="0" borderId="0" xfId="0" applyFont="1"/>
    <xf numFmtId="164" fontId="15" fillId="0" borderId="0" xfId="0" applyNumberFormat="1" applyFont="1" applyAlignment="1">
      <alignment horizontal="center"/>
    </xf>
    <xf numFmtId="164" fontId="15" fillId="0" borderId="0" xfId="0" applyNumberFormat="1" applyFont="1"/>
    <xf numFmtId="49" fontId="15" fillId="0" borderId="0" xfId="0" applyNumberFormat="1" applyFont="1"/>
    <xf numFmtId="0" fontId="4" fillId="0" borderId="0" xfId="0" applyFont="1" applyAlignment="1">
      <alignment horizontal="left"/>
    </xf>
    <xf numFmtId="0" fontId="4" fillId="5" borderId="29" xfId="0" applyFont="1" applyFill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2" fontId="4" fillId="0" borderId="56" xfId="0" applyNumberFormat="1" applyFont="1" applyBorder="1" applyAlignment="1">
      <alignment vertical="center"/>
    </xf>
    <xf numFmtId="2" fontId="4" fillId="0" borderId="15" xfId="0" applyNumberFormat="1" applyFont="1" applyBorder="1" applyAlignment="1">
      <alignment vertical="center"/>
    </xf>
    <xf numFmtId="0" fontId="4" fillId="7" borderId="57" xfId="0" applyFont="1" applyFill="1" applyBorder="1" applyAlignment="1">
      <alignment vertical="center"/>
    </xf>
    <xf numFmtId="0" fontId="4" fillId="6" borderId="27" xfId="0" applyFont="1" applyFill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2" fontId="4" fillId="0" borderId="27" xfId="0" applyNumberFormat="1" applyFont="1" applyBorder="1" applyAlignment="1">
      <alignment vertical="center"/>
    </xf>
    <xf numFmtId="2" fontId="4" fillId="0" borderId="12" xfId="0" applyNumberFormat="1" applyFont="1" applyBorder="1" applyAlignment="1">
      <alignment vertical="center"/>
    </xf>
    <xf numFmtId="0" fontId="4" fillId="7" borderId="28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13" borderId="27" xfId="0" applyFont="1" applyFill="1" applyBorder="1" applyAlignment="1">
      <alignment vertical="center"/>
    </xf>
    <xf numFmtId="0" fontId="4" fillId="12" borderId="27" xfId="0" applyFont="1" applyFill="1" applyBorder="1" applyAlignment="1">
      <alignment vertical="center"/>
    </xf>
    <xf numFmtId="0" fontId="4" fillId="14" borderId="27" xfId="0" applyFont="1" applyFill="1" applyBorder="1" applyAlignment="1">
      <alignment vertical="center"/>
    </xf>
    <xf numFmtId="0" fontId="4" fillId="15" borderId="27" xfId="0" applyFont="1" applyFill="1" applyBorder="1" applyAlignment="1">
      <alignment vertical="center"/>
    </xf>
    <xf numFmtId="0" fontId="4" fillId="16" borderId="31" xfId="0" applyFont="1" applyFill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2" fontId="4" fillId="0" borderId="31" xfId="0" applyNumberFormat="1" applyFont="1" applyBorder="1" applyAlignment="1">
      <alignment vertical="center"/>
    </xf>
    <xf numFmtId="2" fontId="4" fillId="0" borderId="14" xfId="0" applyNumberFormat="1" applyFont="1" applyBorder="1" applyAlignment="1">
      <alignment vertical="center"/>
    </xf>
    <xf numFmtId="0" fontId="4" fillId="7" borderId="32" xfId="0" applyFont="1" applyFill="1" applyBorder="1" applyAlignment="1">
      <alignment vertical="center"/>
    </xf>
    <xf numFmtId="0" fontId="4" fillId="7" borderId="33" xfId="0" applyFont="1" applyFill="1" applyBorder="1" applyAlignment="1">
      <alignment vertical="center"/>
    </xf>
    <xf numFmtId="0" fontId="38" fillId="0" borderId="53" xfId="0" applyFont="1" applyBorder="1" applyAlignment="1">
      <alignment horizontal="center" vertical="center" wrapText="1"/>
    </xf>
    <xf numFmtId="2" fontId="4" fillId="0" borderId="52" xfId="0" applyNumberFormat="1" applyFont="1" applyBorder="1" applyAlignment="1">
      <alignment vertical="center"/>
    </xf>
    <xf numFmtId="0" fontId="4" fillId="7" borderId="54" xfId="0" applyFont="1" applyFill="1" applyBorder="1" applyAlignment="1">
      <alignment vertical="center"/>
    </xf>
    <xf numFmtId="2" fontId="4" fillId="0" borderId="55" xfId="0" applyNumberFormat="1" applyFont="1" applyBorder="1" applyAlignment="1">
      <alignment vertical="center"/>
    </xf>
    <xf numFmtId="0" fontId="4" fillId="18" borderId="36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vertical="center"/>
    </xf>
    <xf numFmtId="2" fontId="4" fillId="0" borderId="34" xfId="0" applyNumberFormat="1" applyFont="1" applyBorder="1" applyAlignment="1">
      <alignment vertical="center"/>
    </xf>
    <xf numFmtId="0" fontId="4" fillId="7" borderId="37" xfId="0" applyFont="1" applyFill="1" applyBorder="1" applyAlignment="1">
      <alignment vertical="center"/>
    </xf>
    <xf numFmtId="0" fontId="4" fillId="0" borderId="51" xfId="0" applyFont="1" applyBorder="1" applyAlignment="1">
      <alignment vertical="center"/>
    </xf>
    <xf numFmtId="2" fontId="28" fillId="0" borderId="16" xfId="0" applyNumberFormat="1" applyFont="1" applyBorder="1" applyAlignment="1">
      <alignment vertical="center"/>
    </xf>
    <xf numFmtId="2" fontId="4" fillId="0" borderId="51" xfId="0" applyNumberFormat="1" applyFont="1" applyBorder="1" applyAlignment="1">
      <alignment vertical="center"/>
    </xf>
    <xf numFmtId="2" fontId="28" fillId="0" borderId="51" xfId="0" applyNumberFormat="1" applyFont="1" applyBorder="1" applyAlignment="1">
      <alignment vertical="center"/>
    </xf>
    <xf numFmtId="0" fontId="45" fillId="0" borderId="0" xfId="0" applyFont="1"/>
    <xf numFmtId="0" fontId="45" fillId="0" borderId="0" xfId="0" applyFont="1" applyAlignment="1">
      <alignment horizontal="left" vertical="center"/>
    </xf>
    <xf numFmtId="0" fontId="46" fillId="0" borderId="0" xfId="2" applyFont="1"/>
    <xf numFmtId="0" fontId="45" fillId="0" borderId="0" xfId="0" applyFont="1" applyAlignment="1">
      <alignment horizontal="left"/>
    </xf>
    <xf numFmtId="0" fontId="29" fillId="0" borderId="0" xfId="0" applyFont="1"/>
    <xf numFmtId="2" fontId="42" fillId="0" borderId="0" xfId="0" applyNumberFormat="1" applyFont="1" applyAlignment="1">
      <alignment vertical="center" wrapText="1"/>
    </xf>
    <xf numFmtId="2" fontId="44" fillId="0" borderId="0" xfId="0" applyNumberFormat="1" applyFont="1"/>
    <xf numFmtId="0" fontId="44" fillId="0" borderId="0" xfId="0" applyFont="1"/>
    <xf numFmtId="0" fontId="4" fillId="0" borderId="4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2" fontId="4" fillId="0" borderId="0" xfId="0" applyNumberFormat="1" applyFont="1"/>
    <xf numFmtId="0" fontId="18" fillId="0" borderId="0" xfId="0" applyFont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/>
    <xf numFmtId="0" fontId="18" fillId="5" borderId="3" xfId="0" applyFont="1" applyFill="1" applyBorder="1"/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/>
    <xf numFmtId="0" fontId="4" fillId="0" borderId="1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8" fillId="18" borderId="1" xfId="0" applyFont="1" applyFill="1" applyBorder="1" applyAlignment="1">
      <alignment horizontal="center" vertical="center"/>
    </xf>
    <xf numFmtId="0" fontId="18" fillId="18" borderId="2" xfId="0" applyFont="1" applyFill="1" applyBorder="1"/>
    <xf numFmtId="0" fontId="3" fillId="18" borderId="3" xfId="0" applyFont="1" applyFill="1" applyBorder="1"/>
    <xf numFmtId="0" fontId="18" fillId="13" borderId="1" xfId="0" applyFont="1" applyFill="1" applyBorder="1" applyAlignment="1">
      <alignment horizontal="center" vertical="center"/>
    </xf>
    <xf numFmtId="0" fontId="18" fillId="13" borderId="2" xfId="0" applyFont="1" applyFill="1" applyBorder="1" applyAlignment="1">
      <alignment vertical="center" wrapText="1"/>
    </xf>
    <xf numFmtId="0" fontId="18" fillId="13" borderId="3" xfId="0" applyFont="1" applyFill="1" applyBorder="1" applyAlignment="1">
      <alignment vertical="center"/>
    </xf>
    <xf numFmtId="0" fontId="4" fillId="0" borderId="12" xfId="0" applyFont="1" applyBorder="1"/>
    <xf numFmtId="0" fontId="4" fillId="0" borderId="12" xfId="0" applyFont="1" applyBorder="1" applyAlignment="1">
      <alignment wrapText="1"/>
    </xf>
    <xf numFmtId="0" fontId="4" fillId="0" borderId="2" xfId="0" applyFont="1" applyBorder="1"/>
    <xf numFmtId="0" fontId="4" fillId="0" borderId="10" xfId="0" applyFont="1" applyBorder="1" applyAlignment="1">
      <alignment wrapText="1"/>
    </xf>
    <xf numFmtId="2" fontId="4" fillId="0" borderId="10" xfId="0" applyNumberFormat="1" applyFont="1" applyBorder="1"/>
    <xf numFmtId="0" fontId="4" fillId="0" borderId="5" xfId="0" applyFont="1" applyBorder="1" applyAlignment="1">
      <alignment wrapText="1"/>
    </xf>
    <xf numFmtId="2" fontId="4" fillId="0" borderId="5" xfId="0" applyNumberFormat="1" applyFont="1" applyBorder="1"/>
    <xf numFmtId="0" fontId="18" fillId="17" borderId="1" xfId="0" applyFont="1" applyFill="1" applyBorder="1" applyAlignment="1">
      <alignment horizontal="center" vertical="center"/>
    </xf>
    <xf numFmtId="0" fontId="18" fillId="17" borderId="2" xfId="0" applyFont="1" applyFill="1" applyBorder="1" applyAlignment="1">
      <alignment wrapText="1"/>
    </xf>
    <xf numFmtId="2" fontId="18" fillId="17" borderId="3" xfId="0" applyNumberFormat="1" applyFont="1" applyFill="1" applyBorder="1"/>
    <xf numFmtId="0" fontId="4" fillId="0" borderId="10" xfId="0" applyFont="1" applyBorder="1"/>
    <xf numFmtId="2" fontId="18" fillId="0" borderId="17" xfId="0" applyNumberFormat="1" applyFont="1" applyBorder="1"/>
    <xf numFmtId="2" fontId="0" fillId="0" borderId="1" xfId="0" applyNumberFormat="1" applyBorder="1"/>
    <xf numFmtId="2" fontId="0" fillId="0" borderId="2" xfId="0" applyNumberFormat="1" applyBorder="1"/>
    <xf numFmtId="2" fontId="0" fillId="0" borderId="3" xfId="0" applyNumberFormat="1" applyBorder="1"/>
    <xf numFmtId="0" fontId="49" fillId="0" borderId="3" xfId="2" applyFont="1" applyBorder="1" applyAlignment="1">
      <alignment horizontal="center" vertical="center"/>
    </xf>
    <xf numFmtId="0" fontId="49" fillId="0" borderId="12" xfId="2" applyFont="1" applyBorder="1" applyAlignment="1">
      <alignment horizontal="center" vertical="center"/>
    </xf>
    <xf numFmtId="0" fontId="50" fillId="2" borderId="1" xfId="2" applyFont="1" applyFill="1" applyBorder="1" applyAlignment="1">
      <alignment horizontal="center" vertical="center" wrapText="1"/>
    </xf>
    <xf numFmtId="0" fontId="50" fillId="2" borderId="3" xfId="2" applyFont="1" applyFill="1" applyBorder="1" applyAlignment="1">
      <alignment horizontal="center" vertical="center" wrapText="1"/>
    </xf>
    <xf numFmtId="0" fontId="50" fillId="2" borderId="12" xfId="2" applyFont="1" applyFill="1" applyBorder="1" applyAlignment="1">
      <alignment horizontal="center" vertical="center" wrapText="1"/>
    </xf>
    <xf numFmtId="0" fontId="50" fillId="0" borderId="0" xfId="2" applyFont="1"/>
    <xf numFmtId="0" fontId="32" fillId="0" borderId="0" xfId="0" applyFont="1"/>
    <xf numFmtId="9" fontId="50" fillId="2" borderId="12" xfId="2" applyNumberFormat="1" applyFont="1" applyFill="1" applyBorder="1" applyAlignment="1">
      <alignment horizontal="center" vertical="center" wrapText="1"/>
    </xf>
    <xf numFmtId="0" fontId="49" fillId="0" borderId="0" xfId="2" applyFont="1" applyAlignment="1">
      <alignment vertical="top"/>
    </xf>
    <xf numFmtId="0" fontId="50" fillId="2" borderId="2" xfId="2" applyFont="1" applyFill="1" applyBorder="1" applyAlignment="1">
      <alignment horizontal="center" vertical="center" wrapText="1"/>
    </xf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0" fontId="15" fillId="5" borderId="40" xfId="0" applyFont="1" applyFill="1" applyBorder="1"/>
    <xf numFmtId="0" fontId="5" fillId="5" borderId="64" xfId="0" applyFont="1" applyFill="1" applyBorder="1"/>
    <xf numFmtId="0" fontId="5" fillId="5" borderId="41" xfId="0" applyFont="1" applyFill="1" applyBorder="1"/>
    <xf numFmtId="0" fontId="51" fillId="0" borderId="0" xfId="0" applyFont="1"/>
    <xf numFmtId="0" fontId="41" fillId="0" borderId="51" xfId="0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0" fontId="0" fillId="0" borderId="0" xfId="0" applyProtection="1">
      <protection locked="0"/>
    </xf>
    <xf numFmtId="0" fontId="4" fillId="9" borderId="36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14" fillId="0" borderId="61" xfId="0" applyFont="1" applyBorder="1" applyAlignment="1">
      <alignment wrapText="1"/>
    </xf>
    <xf numFmtId="0" fontId="32" fillId="0" borderId="49" xfId="0" applyFont="1" applyBorder="1"/>
    <xf numFmtId="0" fontId="32" fillId="0" borderId="62" xfId="0" applyFont="1" applyBorder="1"/>
    <xf numFmtId="0" fontId="14" fillId="0" borderId="24" xfId="0" applyFont="1" applyBorder="1"/>
    <xf numFmtId="0" fontId="32" fillId="0" borderId="25" xfId="0" applyFont="1" applyBorder="1"/>
    <xf numFmtId="0" fontId="32" fillId="0" borderId="26" xfId="0" applyFont="1" applyBorder="1"/>
    <xf numFmtId="0" fontId="21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16" fillId="0" borderId="14" xfId="0" applyFont="1" applyBorder="1" applyAlignment="1">
      <alignment horizontal="center" wrapText="1"/>
    </xf>
    <xf numFmtId="0" fontId="11" fillId="0" borderId="15" xfId="0" applyFont="1" applyBorder="1"/>
    <xf numFmtId="0" fontId="5" fillId="0" borderId="10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2" fillId="0" borderId="46" xfId="0" applyFont="1" applyBorder="1" applyAlignment="1">
      <alignment horizontal="left" vertical="center"/>
    </xf>
    <xf numFmtId="0" fontId="30" fillId="0" borderId="25" xfId="0" applyFont="1" applyBorder="1" applyAlignment="1">
      <alignment horizontal="left" vertical="center"/>
    </xf>
    <xf numFmtId="0" fontId="30" fillId="0" borderId="47" xfId="0" applyFont="1" applyBorder="1" applyAlignment="1">
      <alignment horizontal="left" vertical="center"/>
    </xf>
    <xf numFmtId="0" fontId="12" fillId="0" borderId="48" xfId="0" applyFont="1" applyBorder="1" applyAlignment="1">
      <alignment horizontal="left" vertical="center" wrapText="1"/>
    </xf>
    <xf numFmtId="0" fontId="30" fillId="0" borderId="49" xfId="0" applyFont="1" applyBorder="1" applyAlignment="1">
      <alignment horizontal="left" vertical="center" wrapText="1"/>
    </xf>
    <xf numFmtId="0" fontId="30" fillId="0" borderId="50" xfId="0" applyFont="1" applyBorder="1" applyAlignment="1">
      <alignment horizontal="left" vertical="center" wrapText="1"/>
    </xf>
    <xf numFmtId="164" fontId="4" fillId="0" borderId="0" xfId="0" applyNumberFormat="1" applyFont="1" applyAlignment="1">
      <alignment vertical="top" textRotation="180"/>
    </xf>
    <xf numFmtId="0" fontId="4" fillId="0" borderId="0" xfId="0" applyFont="1"/>
    <xf numFmtId="0" fontId="15" fillId="0" borderId="0" xfId="0" applyFont="1" applyAlignment="1">
      <alignment horizontal="center" vertical="top" textRotation="180"/>
    </xf>
    <xf numFmtId="0" fontId="0" fillId="0" borderId="0" xfId="0" applyAlignment="1">
      <alignment horizontal="center" vertical="top" textRotation="180"/>
    </xf>
    <xf numFmtId="0" fontId="4" fillId="0" borderId="0" xfId="0" applyFont="1" applyAlignment="1">
      <alignment vertical="top" textRotation="180"/>
    </xf>
    <xf numFmtId="0" fontId="0" fillId="0" borderId="0" xfId="0" applyAlignment="1">
      <alignment vertical="top" textRotation="180"/>
    </xf>
    <xf numFmtId="49" fontId="15" fillId="0" borderId="0" xfId="0" applyNumberFormat="1" applyFont="1" applyAlignment="1">
      <alignment horizontal="center" vertical="top" textRotation="180"/>
    </xf>
    <xf numFmtId="0" fontId="16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/>
    <xf numFmtId="0" fontId="5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21" fillId="0" borderId="0" xfId="0" applyNumberFormat="1" applyFont="1" applyAlignment="1">
      <alignment vertical="center" wrapText="1"/>
    </xf>
    <xf numFmtId="2" fontId="23" fillId="0" borderId="0" xfId="0" applyNumberFormat="1" applyFont="1"/>
    <xf numFmtId="0" fontId="45" fillId="0" borderId="0" xfId="0" applyFont="1" applyAlignment="1">
      <alignment horizontal="center" vertical="center" textRotation="90"/>
    </xf>
    <xf numFmtId="0" fontId="47" fillId="0" borderId="0" xfId="0" applyFont="1" applyAlignment="1">
      <alignment horizontal="center" vertical="center" textRotation="90"/>
    </xf>
    <xf numFmtId="0" fontId="12" fillId="0" borderId="1" xfId="0" applyFont="1" applyBorder="1" applyAlignment="1">
      <alignment horizontal="center" wrapText="1"/>
    </xf>
    <xf numFmtId="0" fontId="30" fillId="0" borderId="3" xfId="0" applyFont="1" applyBorder="1" applyAlignment="1">
      <alignment horizontal="center"/>
    </xf>
    <xf numFmtId="2" fontId="2" fillId="0" borderId="0" xfId="0" applyNumberFormat="1" applyFont="1" applyAlignment="1">
      <alignment vertical="center" wrapText="1"/>
    </xf>
    <xf numFmtId="2" fontId="0" fillId="0" borderId="0" xfId="0" applyNumberFormat="1"/>
    <xf numFmtId="2" fontId="0" fillId="0" borderId="61" xfId="0" applyNumberFormat="1" applyBorder="1" applyProtection="1">
      <protection locked="0"/>
    </xf>
    <xf numFmtId="0" fontId="0" fillId="0" borderId="49" xfId="0" applyBorder="1" applyProtection="1">
      <protection locked="0"/>
    </xf>
    <xf numFmtId="0" fontId="0" fillId="0" borderId="62" xfId="0" applyBorder="1" applyProtection="1">
      <protection locked="0"/>
    </xf>
    <xf numFmtId="2" fontId="0" fillId="0" borderId="5" xfId="0" applyNumberFormat="1" applyBorder="1"/>
    <xf numFmtId="0" fontId="0" fillId="0" borderId="5" xfId="0" applyBorder="1"/>
    <xf numFmtId="2" fontId="27" fillId="0" borderId="63" xfId="0" applyNumberFormat="1" applyFont="1" applyBorder="1"/>
    <xf numFmtId="0" fontId="0" fillId="0" borderId="10" xfId="0" applyBorder="1"/>
    <xf numFmtId="0" fontId="0" fillId="0" borderId="58" xfId="0" applyBorder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2" fontId="42" fillId="0" borderId="0" xfId="0" applyNumberFormat="1" applyFont="1" applyAlignment="1">
      <alignment vertical="center" wrapText="1"/>
    </xf>
    <xf numFmtId="2" fontId="44" fillId="0" borderId="0" xfId="0" applyNumberFormat="1" applyFont="1"/>
    <xf numFmtId="0" fontId="44" fillId="0" borderId="0" xfId="0" applyFont="1"/>
    <xf numFmtId="0" fontId="52" fillId="0" borderId="24" xfId="1" applyFont="1" applyBorder="1" applyAlignment="1">
      <alignment horizontal="center" vertical="center" wrapText="1"/>
    </xf>
    <xf numFmtId="0" fontId="48" fillId="0" borderId="25" xfId="1" applyFont="1" applyBorder="1" applyAlignment="1">
      <alignment horizontal="center" vertical="center"/>
    </xf>
    <xf numFmtId="0" fontId="48" fillId="0" borderId="26" xfId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 wrapText="1"/>
    </xf>
    <xf numFmtId="0" fontId="39" fillId="0" borderId="41" xfId="0" applyFont="1" applyBorder="1" applyAlignment="1">
      <alignment vertical="center"/>
    </xf>
    <xf numFmtId="2" fontId="40" fillId="9" borderId="51" xfId="0" applyNumberFormat="1" applyFont="1" applyFill="1" applyBorder="1" applyAlignment="1">
      <alignment horizontal="center" vertical="center" wrapText="1"/>
    </xf>
    <xf numFmtId="0" fontId="41" fillId="0" borderId="51" xfId="0" applyFont="1" applyBorder="1" applyAlignment="1">
      <alignment horizontal="center" vertical="center"/>
    </xf>
    <xf numFmtId="2" fontId="0" fillId="0" borderId="59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60" xfId="0" applyBorder="1" applyProtection="1">
      <protection locked="0"/>
    </xf>
    <xf numFmtId="2" fontId="27" fillId="0" borderId="59" xfId="0" applyNumberFormat="1" applyFont="1" applyBorder="1"/>
    <xf numFmtId="0" fontId="0" fillId="0" borderId="2" xfId="0" applyBorder="1"/>
    <xf numFmtId="0" fontId="0" fillId="0" borderId="60" xfId="0" applyBorder="1"/>
    <xf numFmtId="0" fontId="7" fillId="0" borderId="6" xfId="2" applyBorder="1" applyAlignment="1">
      <alignment horizontal="center" vertical="center"/>
    </xf>
    <xf numFmtId="0" fontId="7" fillId="0" borderId="8" xfId="2" applyBorder="1" applyAlignment="1">
      <alignment horizontal="center" vertical="center"/>
    </xf>
    <xf numFmtId="0" fontId="7" fillId="0" borderId="11" xfId="2" applyBorder="1" applyAlignment="1">
      <alignment horizontal="center" vertical="center"/>
    </xf>
    <xf numFmtId="9" fontId="7" fillId="0" borderId="5" xfId="2" applyNumberFormat="1" applyBorder="1" applyAlignment="1">
      <alignment horizontal="center" vertical="center"/>
    </xf>
    <xf numFmtId="9" fontId="7" fillId="0" borderId="0" xfId="2" applyNumberFormat="1" applyAlignment="1">
      <alignment horizontal="center" vertical="center"/>
    </xf>
    <xf numFmtId="9" fontId="7" fillId="0" borderId="10" xfId="2" applyNumberFormat="1" applyBorder="1" applyAlignment="1">
      <alignment horizontal="center" vertical="center"/>
    </xf>
    <xf numFmtId="0" fontId="7" fillId="0" borderId="5" xfId="2" applyBorder="1" applyAlignment="1">
      <alignment horizontal="center" vertical="center"/>
    </xf>
    <xf numFmtId="0" fontId="7" fillId="0" borderId="0" xfId="2" applyAlignment="1">
      <alignment horizontal="center" vertical="center"/>
    </xf>
    <xf numFmtId="0" fontId="7" fillId="0" borderId="10" xfId="2" applyBorder="1" applyAlignment="1">
      <alignment horizontal="center" vertical="center"/>
    </xf>
    <xf numFmtId="49" fontId="7" fillId="3" borderId="0" xfId="2" applyNumberFormat="1" applyFill="1" applyAlignment="1">
      <alignment horizontal="left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5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lightUp">
          <fgColor indexed="64"/>
          <bgColor indexed="65"/>
        </patternFill>
      </fill>
      <border diagonalUp="0" diagonalDown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lightUp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lightUp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dd/mm/yyyy;@"/>
      <border diagonalUp="0" diagonalDown="0">
        <left style="thin">
          <color indexed="64"/>
        </left>
        <right/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" formatCode="0.0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lightUp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lightUp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lightUp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lightUp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lightUp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lightUp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protection locked="1" hidden="0"/>
    </dxf>
    <dxf>
      <font>
        <b val="0"/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1.a Bestand pro Gruppe (1-4)'!C4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. Gruppenaufteilung'!C8"/><Relationship Id="rId2" Type="http://schemas.openxmlformats.org/officeDocument/2006/relationships/hyperlink" Target="#'1.b Bestand pro Gruppe (5-8)'!C4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a Bestand pro Gruppe (1-4)'!C4"/><Relationship Id="rId2" Type="http://schemas.openxmlformats.org/officeDocument/2006/relationships/hyperlink" Target="#'1.c Direktionsbestand'!A6"/><Relationship Id="rId1" Type="http://schemas.openxmlformats.org/officeDocument/2006/relationships/image" Target="../media/image1.jpeg"/><Relationship Id="rId4" Type="http://schemas.openxmlformats.org/officeDocument/2006/relationships/hyperlink" Target="#'1. Gruppenaufteilung'!C8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b Bestand pro Gruppe (5-8)'!C4"/><Relationship Id="rId2" Type="http://schemas.openxmlformats.org/officeDocument/2006/relationships/hyperlink" Target="#'2.a Synthese'!B4"/><Relationship Id="rId1" Type="http://schemas.openxmlformats.org/officeDocument/2006/relationships/image" Target="../media/image1.jpeg"/><Relationship Id="rId4" Type="http://schemas.openxmlformats.org/officeDocument/2006/relationships/hyperlink" Target="#'1. Gruppenaufteilung'!C8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1.c Direktionsbestand'!A6"/><Relationship Id="rId2" Type="http://schemas.openxmlformats.org/officeDocument/2006/relationships/hyperlink" Target="#'3.a Berechnungstabelle'!B3"/><Relationship Id="rId1" Type="http://schemas.openxmlformats.org/officeDocument/2006/relationships/image" Target="../media/image1.jpeg"/><Relationship Id="rId4" Type="http://schemas.openxmlformats.org/officeDocument/2006/relationships/hyperlink" Target="#'1. Gruppenaufteilung'!C8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1. Gruppenaufteilung'!C8"/><Relationship Id="rId2" Type="http://schemas.openxmlformats.org/officeDocument/2006/relationships/hyperlink" Target="#'2.a Synthese'!B4"/><Relationship Id="rId1" Type="http://schemas.openxmlformats.org/officeDocument/2006/relationships/hyperlink" Target="#'3.a Berechnungstabelle'!B3"/><Relationship Id="rId4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3.b Dotierung'!B6"/><Relationship Id="rId2" Type="http://schemas.openxmlformats.org/officeDocument/2006/relationships/hyperlink" Target="#'1. Gruppenaufteilung'!C8"/><Relationship Id="rId1" Type="http://schemas.openxmlformats.org/officeDocument/2006/relationships/hyperlink" Target="#'2.b zus&#228;tzliche Bermerkungen'!A6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3.a Calculateur'!A1"/><Relationship Id="rId1" Type="http://schemas.openxmlformats.org/officeDocument/2006/relationships/image" Target="../media/image1.jpeg"/><Relationship Id="rId5" Type="http://schemas.openxmlformats.org/officeDocument/2006/relationships/hyperlink" Target="#'1. Gruppenaufteilung'!C8"/><Relationship Id="rId4" Type="http://schemas.openxmlformats.org/officeDocument/2006/relationships/hyperlink" Target="#'3.a Berechnungstabelle'!B3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183696</xdr:colOff>
      <xdr:row>1</xdr:row>
      <xdr:rowOff>0</xdr:rowOff>
    </xdr:from>
    <xdr:to>
      <xdr:col>2</xdr:col>
      <xdr:colOff>289650</xdr:colOff>
      <xdr:row>1</xdr:row>
      <xdr:rowOff>795655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696" y="0"/>
          <a:ext cx="935990" cy="795655"/>
        </a:xfrm>
        <a:prstGeom prst="rect">
          <a:avLst/>
        </a:prstGeom>
      </xdr:spPr>
    </xdr:pic>
    <xdr:clientData/>
  </xdr:twoCellAnchor>
  <xdr:twoCellAnchor>
    <xdr:from>
      <xdr:col>10</xdr:col>
      <xdr:colOff>149199</xdr:colOff>
      <xdr:row>24</xdr:row>
      <xdr:rowOff>106451</xdr:rowOff>
    </xdr:from>
    <xdr:to>
      <xdr:col>10</xdr:col>
      <xdr:colOff>709362</xdr:colOff>
      <xdr:row>26</xdr:row>
      <xdr:rowOff>99647</xdr:rowOff>
    </xdr:to>
    <xdr:sp macro="" textlink="">
      <xdr:nvSpPr>
        <xdr:cNvPr id="4" name="Rectangle à coins arrondi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59599" y="5662701"/>
          <a:ext cx="560163" cy="386896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nächste Seite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934403</xdr:colOff>
      <xdr:row>0</xdr:row>
      <xdr:rowOff>795655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934403" cy="795655"/>
        </a:xfrm>
        <a:prstGeom prst="rect">
          <a:avLst/>
        </a:prstGeom>
      </xdr:spPr>
    </xdr:pic>
    <xdr:clientData/>
  </xdr:twoCellAnchor>
  <xdr:twoCellAnchor>
    <xdr:from>
      <xdr:col>11</xdr:col>
      <xdr:colOff>200688</xdr:colOff>
      <xdr:row>66</xdr:row>
      <xdr:rowOff>7414</xdr:rowOff>
    </xdr:from>
    <xdr:to>
      <xdr:col>13</xdr:col>
      <xdr:colOff>57466</xdr:colOff>
      <xdr:row>68</xdr:row>
      <xdr:rowOff>0</xdr:rowOff>
    </xdr:to>
    <xdr:sp macro="" textlink="">
      <xdr:nvSpPr>
        <xdr:cNvPr id="5" name="Rectangle à coins arrondi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511251" y="14779102"/>
          <a:ext cx="618778" cy="381523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nächste Seite</a:t>
          </a:r>
        </a:p>
      </xdr:txBody>
    </xdr:sp>
    <xdr:clientData/>
  </xdr:twoCellAnchor>
  <xdr:twoCellAnchor>
    <xdr:from>
      <xdr:col>10</xdr:col>
      <xdr:colOff>293688</xdr:colOff>
      <xdr:row>66</xdr:row>
      <xdr:rowOff>7414</xdr:rowOff>
    </xdr:from>
    <xdr:to>
      <xdr:col>11</xdr:col>
      <xdr:colOff>150467</xdr:colOff>
      <xdr:row>68</xdr:row>
      <xdr:rowOff>0</xdr:rowOff>
    </xdr:to>
    <xdr:sp macro="" textlink="">
      <xdr:nvSpPr>
        <xdr:cNvPr id="6" name="Rectangle à coins arrondi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842251" y="14779102"/>
          <a:ext cx="618779" cy="381523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vorige Seite</a:t>
          </a:r>
        </a:p>
      </xdr:txBody>
    </xdr:sp>
    <xdr:clientData/>
  </xdr:twoCellAnchor>
  <xdr:twoCellAnchor>
    <xdr:from>
      <xdr:col>13</xdr:col>
      <xdr:colOff>107687</xdr:colOff>
      <xdr:row>66</xdr:row>
      <xdr:rowOff>7414</xdr:rowOff>
    </xdr:from>
    <xdr:to>
      <xdr:col>13</xdr:col>
      <xdr:colOff>667850</xdr:colOff>
      <xdr:row>68</xdr:row>
      <xdr:rowOff>0</xdr:rowOff>
    </xdr:to>
    <xdr:sp macro="" textlink="">
      <xdr:nvSpPr>
        <xdr:cNvPr id="7" name="Rectangle à coins arrondis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180250" y="14779102"/>
          <a:ext cx="560163" cy="381523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erste Seite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934403</xdr:colOff>
      <xdr:row>0</xdr:row>
      <xdr:rowOff>795655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934403" cy="795655"/>
        </a:xfrm>
        <a:prstGeom prst="rect">
          <a:avLst/>
        </a:prstGeom>
      </xdr:spPr>
    </xdr:pic>
    <xdr:clientData/>
  </xdr:twoCellAnchor>
  <xdr:twoCellAnchor>
    <xdr:from>
      <xdr:col>11</xdr:col>
      <xdr:colOff>137188</xdr:colOff>
      <xdr:row>66</xdr:row>
      <xdr:rowOff>0</xdr:rowOff>
    </xdr:from>
    <xdr:to>
      <xdr:col>11</xdr:col>
      <xdr:colOff>755966</xdr:colOff>
      <xdr:row>67</xdr:row>
      <xdr:rowOff>191023</xdr:rowOff>
    </xdr:to>
    <xdr:sp macro="" textlink="">
      <xdr:nvSpPr>
        <xdr:cNvPr id="5" name="Rectangle à coins arrondi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447751" y="14771688"/>
          <a:ext cx="618778" cy="381523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nächste Seite</a:t>
          </a:r>
        </a:p>
      </xdr:txBody>
    </xdr:sp>
    <xdr:clientData/>
  </xdr:twoCellAnchor>
  <xdr:twoCellAnchor>
    <xdr:from>
      <xdr:col>10</xdr:col>
      <xdr:colOff>230188</xdr:colOff>
      <xdr:row>66</xdr:row>
      <xdr:rowOff>0</xdr:rowOff>
    </xdr:from>
    <xdr:to>
      <xdr:col>11</xdr:col>
      <xdr:colOff>86967</xdr:colOff>
      <xdr:row>67</xdr:row>
      <xdr:rowOff>191023</xdr:rowOff>
    </xdr:to>
    <xdr:sp macro="" textlink="">
      <xdr:nvSpPr>
        <xdr:cNvPr id="6" name="Rectangle à coins arrondi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778751" y="14771688"/>
          <a:ext cx="618779" cy="381523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vorige</a:t>
          </a:r>
          <a:r>
            <a:rPr lang="fr-CH" sz="700" b="1" baseline="0"/>
            <a:t> Seite</a:t>
          </a:r>
          <a:endParaRPr lang="fr-CH" sz="700" b="1"/>
        </a:p>
      </xdr:txBody>
    </xdr:sp>
    <xdr:clientData/>
  </xdr:twoCellAnchor>
  <xdr:twoCellAnchor>
    <xdr:from>
      <xdr:col>13</xdr:col>
      <xdr:colOff>44187</xdr:colOff>
      <xdr:row>66</xdr:row>
      <xdr:rowOff>0</xdr:rowOff>
    </xdr:from>
    <xdr:to>
      <xdr:col>13</xdr:col>
      <xdr:colOff>604350</xdr:colOff>
      <xdr:row>67</xdr:row>
      <xdr:rowOff>191023</xdr:rowOff>
    </xdr:to>
    <xdr:sp macro="" textlink="">
      <xdr:nvSpPr>
        <xdr:cNvPr id="7" name="Rectangle à coins arrondi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116750" y="14771688"/>
          <a:ext cx="560163" cy="381523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erste Seite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0</xdr:col>
      <xdr:colOff>935990</xdr:colOff>
      <xdr:row>0</xdr:row>
      <xdr:rowOff>957580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61925"/>
          <a:ext cx="935990" cy="795655"/>
        </a:xfrm>
        <a:prstGeom prst="rect">
          <a:avLst/>
        </a:prstGeom>
      </xdr:spPr>
    </xdr:pic>
    <xdr:clientData/>
  </xdr:twoCellAnchor>
  <xdr:twoCellAnchor>
    <xdr:from>
      <xdr:col>8</xdr:col>
      <xdr:colOff>256250</xdr:colOff>
      <xdr:row>14</xdr:row>
      <xdr:rowOff>0</xdr:rowOff>
    </xdr:from>
    <xdr:to>
      <xdr:col>8</xdr:col>
      <xdr:colOff>875028</xdr:colOff>
      <xdr:row>16</xdr:row>
      <xdr:rowOff>0</xdr:rowOff>
    </xdr:to>
    <xdr:sp macro="" textlink="">
      <xdr:nvSpPr>
        <xdr:cNvPr id="5" name="Rectangle à coins arrondi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0487688" y="4262438"/>
          <a:ext cx="618778" cy="38100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nächste Seite</a:t>
          </a:r>
        </a:p>
      </xdr:txBody>
    </xdr:sp>
    <xdr:clientData/>
  </xdr:twoCellAnchor>
  <xdr:twoCellAnchor>
    <xdr:from>
      <xdr:col>7</xdr:col>
      <xdr:colOff>635000</xdr:colOff>
      <xdr:row>14</xdr:row>
      <xdr:rowOff>0</xdr:rowOff>
    </xdr:from>
    <xdr:to>
      <xdr:col>8</xdr:col>
      <xdr:colOff>206029</xdr:colOff>
      <xdr:row>16</xdr:row>
      <xdr:rowOff>0</xdr:rowOff>
    </xdr:to>
    <xdr:sp macro="" textlink="">
      <xdr:nvSpPr>
        <xdr:cNvPr id="6" name="Rectangle à coins arrondi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9818688" y="4262438"/>
          <a:ext cx="618779" cy="3810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vorige</a:t>
          </a:r>
          <a:r>
            <a:rPr lang="fr-CH" sz="700" b="1" baseline="0"/>
            <a:t> Seite	</a:t>
          </a:r>
          <a:endParaRPr lang="fr-CH" sz="700" b="1"/>
        </a:p>
      </xdr:txBody>
    </xdr:sp>
    <xdr:clientData/>
  </xdr:twoCellAnchor>
  <xdr:twoCellAnchor>
    <xdr:from>
      <xdr:col>8</xdr:col>
      <xdr:colOff>925249</xdr:colOff>
      <xdr:row>14</xdr:row>
      <xdr:rowOff>0</xdr:rowOff>
    </xdr:from>
    <xdr:to>
      <xdr:col>10</xdr:col>
      <xdr:colOff>437662</xdr:colOff>
      <xdr:row>16</xdr:row>
      <xdr:rowOff>0</xdr:rowOff>
    </xdr:to>
    <xdr:sp macro="" textlink="">
      <xdr:nvSpPr>
        <xdr:cNvPr id="7" name="Rectangle à coins arrondi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1156687" y="4262438"/>
          <a:ext cx="560163" cy="38100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erste Seite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172403</xdr:colOff>
      <xdr:row>0</xdr:row>
      <xdr:rowOff>795655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4403" cy="795655"/>
        </a:xfrm>
        <a:prstGeom prst="rect">
          <a:avLst/>
        </a:prstGeom>
      </xdr:spPr>
    </xdr:pic>
    <xdr:clientData/>
  </xdr:twoCellAnchor>
  <xdr:twoCellAnchor>
    <xdr:from>
      <xdr:col>2</xdr:col>
      <xdr:colOff>669000</xdr:colOff>
      <xdr:row>0</xdr:row>
      <xdr:rowOff>563039</xdr:rowOff>
    </xdr:from>
    <xdr:to>
      <xdr:col>3</xdr:col>
      <xdr:colOff>573403</xdr:colOff>
      <xdr:row>0</xdr:row>
      <xdr:rowOff>944562</xdr:rowOff>
    </xdr:to>
    <xdr:sp macro="" textlink="">
      <xdr:nvSpPr>
        <xdr:cNvPr id="5" name="Rectangle à coins arrondi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439063" y="563039"/>
          <a:ext cx="618778" cy="381523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nächste Seite</a:t>
          </a:r>
        </a:p>
      </xdr:txBody>
    </xdr:sp>
    <xdr:clientData/>
  </xdr:twoCellAnchor>
  <xdr:twoCellAnchor>
    <xdr:from>
      <xdr:col>2</xdr:col>
      <xdr:colOff>0</xdr:colOff>
      <xdr:row>0</xdr:row>
      <xdr:rowOff>563039</xdr:rowOff>
    </xdr:from>
    <xdr:to>
      <xdr:col>2</xdr:col>
      <xdr:colOff>618779</xdr:colOff>
      <xdr:row>0</xdr:row>
      <xdr:rowOff>944562</xdr:rowOff>
    </xdr:to>
    <xdr:sp macro="" textlink="">
      <xdr:nvSpPr>
        <xdr:cNvPr id="6" name="Rectangle à coins arrondi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770063" y="563039"/>
          <a:ext cx="618779" cy="381523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vorige</a:t>
          </a:r>
          <a:r>
            <a:rPr lang="fr-CH" sz="700" b="1" baseline="0"/>
            <a:t> Seite</a:t>
          </a:r>
          <a:endParaRPr lang="fr-CH" sz="700" b="1"/>
        </a:p>
      </xdr:txBody>
    </xdr:sp>
    <xdr:clientData/>
  </xdr:twoCellAnchor>
  <xdr:twoCellAnchor>
    <xdr:from>
      <xdr:col>3</xdr:col>
      <xdr:colOff>623624</xdr:colOff>
      <xdr:row>0</xdr:row>
      <xdr:rowOff>563039</xdr:rowOff>
    </xdr:from>
    <xdr:to>
      <xdr:col>4</xdr:col>
      <xdr:colOff>469412</xdr:colOff>
      <xdr:row>0</xdr:row>
      <xdr:rowOff>944562</xdr:rowOff>
    </xdr:to>
    <xdr:sp macro="" textlink="">
      <xdr:nvSpPr>
        <xdr:cNvPr id="7" name="Rectangle à coins arrondi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108062" y="563039"/>
          <a:ext cx="560163" cy="381523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erste Seite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669000</xdr:colOff>
      <xdr:row>0</xdr:row>
      <xdr:rowOff>563039</xdr:rowOff>
    </xdr:from>
    <xdr:to>
      <xdr:col>4</xdr:col>
      <xdr:colOff>573403</xdr:colOff>
      <xdr:row>0</xdr:row>
      <xdr:rowOff>944562</xdr:rowOff>
    </xdr:to>
    <xdr:sp macro="" textlink="">
      <xdr:nvSpPr>
        <xdr:cNvPr id="2" name="Rectangle à coins arrondi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307300" y="191564"/>
          <a:ext cx="666403" cy="523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nächste</a:t>
          </a:r>
        </a:p>
        <a:p>
          <a:pPr algn="ctr"/>
          <a:r>
            <a:rPr lang="fr-CH" sz="700" b="1"/>
            <a:t>seite</a:t>
          </a:r>
        </a:p>
      </xdr:txBody>
    </xdr:sp>
    <xdr:clientData/>
  </xdr:twoCellAnchor>
  <xdr:twoCellAnchor>
    <xdr:from>
      <xdr:col>3</xdr:col>
      <xdr:colOff>0</xdr:colOff>
      <xdr:row>0</xdr:row>
      <xdr:rowOff>563039</xdr:rowOff>
    </xdr:from>
    <xdr:to>
      <xdr:col>3</xdr:col>
      <xdr:colOff>618779</xdr:colOff>
      <xdr:row>0</xdr:row>
      <xdr:rowOff>944562</xdr:rowOff>
    </xdr:to>
    <xdr:sp macro="" textlink="">
      <xdr:nvSpPr>
        <xdr:cNvPr id="3" name="Rectangle à coins arrondi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638300" y="191564"/>
          <a:ext cx="618779" cy="523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vorige</a:t>
          </a:r>
        </a:p>
        <a:p>
          <a:pPr algn="ctr"/>
          <a:r>
            <a:rPr lang="fr-CH" sz="700" b="1"/>
            <a:t>seite</a:t>
          </a:r>
        </a:p>
      </xdr:txBody>
    </xdr:sp>
    <xdr:clientData/>
  </xdr:twoCellAnchor>
  <xdr:twoCellAnchor>
    <xdr:from>
      <xdr:col>4</xdr:col>
      <xdr:colOff>623624</xdr:colOff>
      <xdr:row>0</xdr:row>
      <xdr:rowOff>563039</xdr:rowOff>
    </xdr:from>
    <xdr:to>
      <xdr:col>5</xdr:col>
      <xdr:colOff>469412</xdr:colOff>
      <xdr:row>0</xdr:row>
      <xdr:rowOff>944562</xdr:rowOff>
    </xdr:to>
    <xdr:sp macro="" textlink="">
      <xdr:nvSpPr>
        <xdr:cNvPr id="4" name="Rectangle à coins arrondi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023924" y="191564"/>
          <a:ext cx="607788" cy="523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erste Seite</a:t>
          </a:r>
        </a:p>
      </xdr:txBody>
    </xdr:sp>
    <xdr:clientData/>
  </xdr:twoCellAnchor>
  <xdr:oneCellAnchor>
    <xdr:from>
      <xdr:col>1</xdr:col>
      <xdr:colOff>28575</xdr:colOff>
      <xdr:row>0</xdr:row>
      <xdr:rowOff>38100</xdr:rowOff>
    </xdr:from>
    <xdr:ext cx="934403" cy="795655"/>
    <xdr:pic>
      <xdr:nvPicPr>
        <xdr:cNvPr id="5" name="Image 4" descr="logo_fr_300.jp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" y="38100"/>
          <a:ext cx="934403" cy="795655"/>
        </a:xfrm>
        <a:prstGeom prst="rect">
          <a:avLst/>
        </a:prstGeom>
      </xdr:spPr>
    </xdr:pic>
    <xdr:clientData/>
  </xdr:oneCellAnchor>
  <xdr:twoCellAnchor>
    <xdr:from>
      <xdr:col>1</xdr:col>
      <xdr:colOff>9525</xdr:colOff>
      <xdr:row>6</xdr:row>
      <xdr:rowOff>19049</xdr:rowOff>
    </xdr:from>
    <xdr:to>
      <xdr:col>10</xdr:col>
      <xdr:colOff>752475</xdr:colOff>
      <xdr:row>28</xdr:row>
      <xdr:rowOff>123824</xdr:rowOff>
    </xdr:to>
    <xdr:sp macro="" textlink="" fLocksText="0">
      <xdr:nvSpPr>
        <xdr:cNvPr id="6" name="ZoneText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23825" y="1162049"/>
          <a:ext cx="7600950" cy="429577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CH" sz="1100" b="0"/>
        </a:p>
      </xdr:txBody>
    </xdr:sp>
    <xdr:clientData/>
  </xdr:twoCellAnchor>
  <xdr:twoCellAnchor>
    <xdr:from>
      <xdr:col>1</xdr:col>
      <xdr:colOff>19050</xdr:colOff>
      <xdr:row>33</xdr:row>
      <xdr:rowOff>9525</xdr:rowOff>
    </xdr:from>
    <xdr:to>
      <xdr:col>11</xdr:col>
      <xdr:colOff>0</xdr:colOff>
      <xdr:row>55</xdr:row>
      <xdr:rowOff>114300</xdr:rowOff>
    </xdr:to>
    <xdr:sp macro="" textlink="" fLocksText="0">
      <xdr:nvSpPr>
        <xdr:cNvPr id="7" name="ZoneText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33350" y="6296025"/>
          <a:ext cx="7600950" cy="429577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C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2</xdr:row>
      <xdr:rowOff>0</xdr:rowOff>
    </xdr:from>
    <xdr:to>
      <xdr:col>8</xdr:col>
      <xdr:colOff>161925</xdr:colOff>
      <xdr:row>4</xdr:row>
      <xdr:rowOff>0</xdr:rowOff>
    </xdr:to>
    <xdr:sp macro="" textlink="">
      <xdr:nvSpPr>
        <xdr:cNvPr id="4" name="Rectangle à coins arrondi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33950" y="447675"/>
          <a:ext cx="762000" cy="3810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vorige</a:t>
          </a:r>
          <a:r>
            <a:rPr lang="fr-CH" sz="700" b="1" baseline="0"/>
            <a:t> Seite</a:t>
          </a:r>
          <a:endParaRPr lang="fr-CH" sz="700" b="1"/>
        </a:p>
      </xdr:txBody>
    </xdr:sp>
    <xdr:clientData/>
  </xdr:twoCellAnchor>
  <xdr:twoCellAnchor>
    <xdr:from>
      <xdr:col>9</xdr:col>
      <xdr:colOff>247875</xdr:colOff>
      <xdr:row>2</xdr:row>
      <xdr:rowOff>9525</xdr:rowOff>
    </xdr:from>
    <xdr:to>
      <xdr:col>10</xdr:col>
      <xdr:colOff>46038</xdr:colOff>
      <xdr:row>4</xdr:row>
      <xdr:rowOff>10048</xdr:rowOff>
    </xdr:to>
    <xdr:sp macro="" textlink="">
      <xdr:nvSpPr>
        <xdr:cNvPr id="5" name="Rectangle à coins arrondi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543900" y="457200"/>
          <a:ext cx="560163" cy="381523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erste Seite</a:t>
          </a:r>
        </a:p>
      </xdr:txBody>
    </xdr:sp>
    <xdr:clientData/>
  </xdr:twoCellAnchor>
  <xdr:twoCellAnchor>
    <xdr:from>
      <xdr:col>8</xdr:col>
      <xdr:colOff>266700</xdr:colOff>
      <xdr:row>2</xdr:row>
      <xdr:rowOff>9525</xdr:rowOff>
    </xdr:from>
    <xdr:to>
      <xdr:col>9</xdr:col>
      <xdr:colOff>127807</xdr:colOff>
      <xdr:row>4</xdr:row>
      <xdr:rowOff>10048</xdr:rowOff>
    </xdr:to>
    <xdr:sp macro="" textlink="">
      <xdr:nvSpPr>
        <xdr:cNvPr id="7" name="Rectangle à coins arrondis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5800725" y="457200"/>
          <a:ext cx="623107" cy="381523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nächste Seite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0</xdr:row>
      <xdr:rowOff>186055</xdr:rowOff>
    </xdr:to>
    <xdr:pic>
      <xdr:nvPicPr>
        <xdr:cNvPr id="14" name="Image 13" descr="logo_fr_300.jpg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934403" cy="795655"/>
        </a:xfrm>
        <a:prstGeom prst="rect">
          <a:avLst/>
        </a:prstGeom>
      </xdr:spPr>
    </xdr:pic>
    <xdr:clientData/>
  </xdr:twoCellAnchor>
  <xdr:twoCellAnchor editAs="oneCell">
    <xdr:from>
      <xdr:col>2</xdr:col>
      <xdr:colOff>1082386</xdr:colOff>
      <xdr:row>0</xdr:row>
      <xdr:rowOff>311728</xdr:rowOff>
    </xdr:from>
    <xdr:to>
      <xdr:col>2</xdr:col>
      <xdr:colOff>1082386</xdr:colOff>
      <xdr:row>0</xdr:row>
      <xdr:rowOff>434445</xdr:rowOff>
    </xdr:to>
    <xdr:pic>
      <xdr:nvPicPr>
        <xdr:cNvPr id="15" name="Image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7686" y="311728"/>
          <a:ext cx="646232" cy="408467"/>
        </a:xfrm>
        <a:prstGeom prst="rect">
          <a:avLst/>
        </a:prstGeom>
      </xdr:spPr>
    </xdr:pic>
    <xdr:clientData/>
  </xdr:twoCellAnchor>
  <xdr:twoCellAnchor editAs="oneCell">
    <xdr:from>
      <xdr:col>1</xdr:col>
      <xdr:colOff>8659</xdr:colOff>
      <xdr:row>0</xdr:row>
      <xdr:rowOff>17318</xdr:rowOff>
    </xdr:from>
    <xdr:to>
      <xdr:col>2</xdr:col>
      <xdr:colOff>562062</xdr:colOff>
      <xdr:row>0</xdr:row>
      <xdr:rowOff>812973</xdr:rowOff>
    </xdr:to>
    <xdr:pic>
      <xdr:nvPicPr>
        <xdr:cNvPr id="21" name="Image 20" descr="logo_fr_300.jpg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227" y="17318"/>
          <a:ext cx="934403" cy="795655"/>
        </a:xfrm>
        <a:prstGeom prst="rect">
          <a:avLst/>
        </a:prstGeom>
      </xdr:spPr>
    </xdr:pic>
    <xdr:clientData/>
  </xdr:twoCellAnchor>
  <xdr:twoCellAnchor>
    <xdr:from>
      <xdr:col>2</xdr:col>
      <xdr:colOff>2173431</xdr:colOff>
      <xdr:row>0</xdr:row>
      <xdr:rowOff>588817</xdr:rowOff>
    </xdr:from>
    <xdr:to>
      <xdr:col>2</xdr:col>
      <xdr:colOff>2935431</xdr:colOff>
      <xdr:row>0</xdr:row>
      <xdr:rowOff>969817</xdr:rowOff>
    </xdr:to>
    <xdr:sp macro="" textlink="">
      <xdr:nvSpPr>
        <xdr:cNvPr id="8" name="Rectangle à coins arrondis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2666999" y="588817"/>
          <a:ext cx="762000" cy="3810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vorige</a:t>
          </a:r>
          <a:r>
            <a:rPr lang="fr-CH" sz="700" b="1" baseline="0"/>
            <a:t> Seite</a:t>
          </a:r>
          <a:endParaRPr lang="fr-CH" sz="700" b="1"/>
        </a:p>
      </xdr:txBody>
    </xdr:sp>
    <xdr:clientData/>
  </xdr:twoCellAnchor>
  <xdr:twoCellAnchor>
    <xdr:from>
      <xdr:col>2</xdr:col>
      <xdr:colOff>3022744</xdr:colOff>
      <xdr:row>0</xdr:row>
      <xdr:rowOff>596755</xdr:rowOff>
    </xdr:from>
    <xdr:to>
      <xdr:col>2</xdr:col>
      <xdr:colOff>3582907</xdr:colOff>
      <xdr:row>0</xdr:row>
      <xdr:rowOff>978278</xdr:rowOff>
    </xdr:to>
    <xdr:sp macro="" textlink="">
      <xdr:nvSpPr>
        <xdr:cNvPr id="10" name="Rectangle à coins arrondis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3514869" y="596755"/>
          <a:ext cx="560163" cy="381523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erste Seite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r.ch/sej/files/xltx1/2017_05_10_calculateur_effectif_personnel_version#fina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Répartition des groupes"/>
      <sheetName val="1.a Effectifs groupes (1-4)"/>
      <sheetName val="1.b Effectifs groupes (5-8)"/>
      <sheetName val="1.c Effectif Direction"/>
      <sheetName val="2.a Synthèse"/>
      <sheetName val="2.b Remarques"/>
      <sheetName val="3.a Calculateur"/>
      <sheetName val="Listesdéroulante"/>
      <sheetName val="3.b Pondé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Educatrice Enf.</v>
          </cell>
          <cell r="C1" t="str">
            <v>Directrice générale</v>
          </cell>
        </row>
        <row r="2">
          <cell r="A2" t="str">
            <v>ASE</v>
          </cell>
          <cell r="C2" t="str">
            <v>Directrice pédagogique</v>
          </cell>
        </row>
        <row r="3">
          <cell r="A3" t="str">
            <v>Nurse</v>
          </cell>
          <cell r="C3" t="str">
            <v>Directrice administrative</v>
          </cell>
        </row>
        <row r="4">
          <cell r="A4" t="str">
            <v>Auxiliaire</v>
          </cell>
          <cell r="C4" t="str">
            <v>Secrétaire</v>
          </cell>
        </row>
        <row r="5">
          <cell r="A5" t="str">
            <v>Apprentie 1e</v>
          </cell>
          <cell r="C5" t="str">
            <v>Comptable</v>
          </cell>
        </row>
        <row r="6">
          <cell r="A6" t="str">
            <v>Apprentie 2e</v>
          </cell>
          <cell r="C6" t="str">
            <v>Administrateur</v>
          </cell>
        </row>
        <row r="7">
          <cell r="A7" t="str">
            <v>Apprentie 3e</v>
          </cell>
          <cell r="C7" t="str">
            <v>Responsable régionale</v>
          </cell>
        </row>
        <row r="8">
          <cell r="A8" t="str">
            <v>Stagiaire +18 ans</v>
          </cell>
          <cell r="C8" t="str">
            <v>Support administratif</v>
          </cell>
        </row>
        <row r="9">
          <cell r="A9" t="str">
            <v>Stagiaire -18 ans</v>
          </cell>
          <cell r="C9" t="str">
            <v>Président du comité</v>
          </cell>
        </row>
        <row r="10">
          <cell r="A10" t="str">
            <v>Pré-apprentie</v>
          </cell>
          <cell r="C10" t="str">
            <v>Membre du comité</v>
          </cell>
        </row>
        <row r="11">
          <cell r="C11" t="str">
            <v>Conseiller communal</v>
          </cell>
        </row>
      </sheetData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22" displayName="Tableau22" ref="A5:J12" headerRowDxfId="54" dataDxfId="53" totalsRowDxfId="52">
  <sortState xmlns:xlrd2="http://schemas.microsoft.com/office/spreadsheetml/2017/richdata2" ref="A5:J21">
    <sortCondition ref="F4:F21"/>
  </sortState>
  <tableColumns count="10">
    <tableColumn id="1" xr3:uid="{00000000-0010-0000-0000-000001000000}" name="Name" dataDxfId="51" totalsRowDxfId="50"/>
    <tableColumn id="2" xr3:uid="{00000000-0010-0000-0000-000002000000}" name="Vorname" dataDxfId="49" totalsRowDxfId="48"/>
    <tableColumn id="10" xr3:uid="{00000000-0010-0000-0000-00000A000000}" name="Ausbildung" dataDxfId="47" totalsRowDxfId="46"/>
    <tableColumn id="3" xr3:uid="{00000000-0010-0000-0000-000003000000}" name="Funktion" dataDxfId="45" totalsRowDxfId="44"/>
    <tableColumn id="11" xr3:uid="{00000000-0010-0000-0000-00000B000000}" name="Datum Vertrags-beginn" dataDxfId="43" totalsRowDxfId="42"/>
    <tableColumn id="4" xr3:uid="{00000000-0010-0000-0000-000004000000}" name="Geburts-datum" dataDxfId="41" totalsRowDxfId="40"/>
    <tableColumn id="5" xr3:uid="{00000000-0010-0000-0000-000005000000}" name="Stellenprozente Fachpersonal" totalsRowFunction="sum" dataDxfId="39" totalsRowDxfId="38"/>
    <tableColumn id="6" xr3:uid="{00000000-0010-0000-0000-000006000000}" name="Arztzeugnis" dataDxfId="37" totalsRowDxfId="36"/>
    <tableColumn id="8" xr3:uid="{00000000-0010-0000-0000-000008000000}" name="Datum Erste-Hilfe-Kurs" dataDxfId="35" totalsRowDxfId="34"/>
    <tableColumn id="9" xr3:uid="{00000000-0010-0000-0000-000009000000}" name="Bemerkungen JA_x000a_(bitte leer lassen)" dataDxfId="33" totalsRowDxfId="3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fr.ch/sej/files/pdf92/directives-sur-les-structures-daccueil-prescolaires-d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caroline.zbinden@fr.ch%20-%20026/305.15.30" TargetMode="External"/><Relationship Id="rId2" Type="http://schemas.openxmlformats.org/officeDocument/2006/relationships/hyperlink" Target="mailto:donika.morina@fr.ch%20-%20026/305.15.30" TargetMode="External"/><Relationship Id="rId1" Type="http://schemas.openxmlformats.org/officeDocument/2006/relationships/hyperlink" Target="mailto:bertrand.cuany@fr.ch%20-%20026/305.15.30" TargetMode="External"/><Relationship Id="rId5" Type="http://schemas.openxmlformats.org/officeDocument/2006/relationships/hyperlink" Target="mailto:marijana.tomic-martini@fr.ch%20/%20026/305.15.30" TargetMode="External"/><Relationship Id="rId4" Type="http://schemas.openxmlformats.org/officeDocument/2006/relationships/hyperlink" Target="mailto:christine.k&#252;nzli@fr.ch%20-%20026/305.15.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92D050"/>
    <pageSetUpPr fitToPage="1"/>
  </sheetPr>
  <dimension ref="A1:O27"/>
  <sheetViews>
    <sheetView topLeftCell="A2" zoomScale="130" zoomScaleNormal="130" zoomScalePageLayoutView="130" workbookViewId="0">
      <selection activeCell="E23" sqref="E23"/>
    </sheetView>
  </sheetViews>
  <sheetFormatPr baseColWidth="10" defaultColWidth="0" defaultRowHeight="15" zeroHeight="1" x14ac:dyDescent="0.25"/>
  <cols>
    <col min="1" max="1" width="2.5703125" style="1" customWidth="1"/>
    <col min="2" max="2" width="9.5703125" style="1" customWidth="1"/>
    <col min="3" max="3" width="23.42578125" style="1" customWidth="1"/>
    <col min="4" max="7" width="11.42578125" style="1" customWidth="1"/>
    <col min="8" max="8" width="0.5703125" style="1" customWidth="1"/>
    <col min="9" max="11" width="11.42578125" style="1" customWidth="1"/>
    <col min="12" max="12" width="9.140625" style="1" customWidth="1"/>
    <col min="13" max="13" width="2.5703125" style="1" customWidth="1"/>
    <col min="14" max="14" width="4.42578125" style="132" customWidth="1"/>
    <col min="15" max="15" width="1.5703125" style="1" customWidth="1"/>
    <col min="16" max="16384" width="11.42578125" style="1" hidden="1"/>
  </cols>
  <sheetData>
    <row r="1" spans="2:14" ht="6" customHeight="1" x14ac:dyDescent="0.25"/>
    <row r="2" spans="2:14" ht="84" customHeight="1" x14ac:dyDescent="0.25">
      <c r="B2" s="82"/>
      <c r="G2" s="284" t="s">
        <v>162</v>
      </c>
      <c r="H2" s="284"/>
      <c r="I2" s="285"/>
      <c r="J2" s="285"/>
    </row>
    <row r="3" spans="2:14" ht="18.75" customHeight="1" x14ac:dyDescent="0.25">
      <c r="B3" s="82"/>
      <c r="G3" s="80"/>
      <c r="H3" s="80"/>
      <c r="I3" s="83"/>
      <c r="J3" s="83"/>
    </row>
    <row r="4" spans="2:14" s="84" customFormat="1" ht="21.75" customHeight="1" x14ac:dyDescent="0.3">
      <c r="B4" s="203" t="s">
        <v>60</v>
      </c>
      <c r="C4" s="86"/>
      <c r="D4" s="86"/>
      <c r="G4" s="81"/>
      <c r="H4" s="81"/>
      <c r="I4" s="87"/>
      <c r="J4" s="87"/>
      <c r="M4" s="300" t="s">
        <v>63</v>
      </c>
      <c r="N4" s="298" t="s">
        <v>42</v>
      </c>
    </row>
    <row r="5" spans="2:14" s="84" customFormat="1" ht="7.5" customHeight="1" x14ac:dyDescent="0.3">
      <c r="B5" s="85"/>
      <c r="C5" s="86"/>
      <c r="D5" s="86"/>
      <c r="G5" s="81"/>
      <c r="H5" s="81"/>
      <c r="I5" s="87"/>
      <c r="J5" s="87"/>
      <c r="M5" s="301"/>
      <c r="N5" s="298"/>
    </row>
    <row r="6" spans="2:14" s="84" customFormat="1" ht="15" customHeight="1" x14ac:dyDescent="0.25">
      <c r="B6" s="204" t="s">
        <v>6</v>
      </c>
      <c r="C6" s="86"/>
      <c r="D6" s="86"/>
      <c r="G6" s="81"/>
      <c r="H6" s="81"/>
      <c r="I6" s="87"/>
      <c r="J6" s="87"/>
      <c r="M6" s="301"/>
      <c r="N6" s="298"/>
    </row>
    <row r="7" spans="2:14" s="84" customFormat="1" ht="8.25" customHeight="1" thickBot="1" x14ac:dyDescent="0.25">
      <c r="B7" s="89"/>
      <c r="F7" s="88"/>
      <c r="G7" s="81"/>
      <c r="H7" s="81"/>
      <c r="I7" s="87"/>
      <c r="J7" s="87"/>
      <c r="M7" s="301"/>
      <c r="N7" s="299"/>
    </row>
    <row r="8" spans="2:14" s="84" customFormat="1" ht="17.25" customHeight="1" x14ac:dyDescent="0.2">
      <c r="B8" s="122" t="s">
        <v>7</v>
      </c>
      <c r="C8" s="123"/>
      <c r="D8" s="90"/>
      <c r="E8" s="90"/>
      <c r="F8" s="290" t="s">
        <v>139</v>
      </c>
      <c r="G8" s="291"/>
      <c r="H8" s="292"/>
      <c r="I8" s="124"/>
      <c r="J8" s="87"/>
      <c r="M8" s="301"/>
      <c r="N8" s="302"/>
    </row>
    <row r="9" spans="2:14" s="84" customFormat="1" ht="24.75" customHeight="1" thickBot="1" x14ac:dyDescent="0.3">
      <c r="B9" s="121" t="s">
        <v>8</v>
      </c>
      <c r="C9" s="127"/>
      <c r="D9" s="126"/>
      <c r="E9" s="91"/>
      <c r="F9" s="293" t="s">
        <v>140</v>
      </c>
      <c r="G9" s="294"/>
      <c r="H9" s="295"/>
      <c r="I9" s="125"/>
      <c r="J9" s="87"/>
      <c r="M9" s="301"/>
      <c r="N9" s="298"/>
    </row>
    <row r="10" spans="2:14" s="84" customFormat="1" ht="15" customHeight="1" x14ac:dyDescent="0.2">
      <c r="B10" s="89"/>
      <c r="G10" s="81"/>
      <c r="H10" s="81"/>
      <c r="I10" s="87"/>
      <c r="J10" s="87"/>
      <c r="M10" s="301"/>
      <c r="N10" s="298"/>
    </row>
    <row r="11" spans="2:14" x14ac:dyDescent="0.25">
      <c r="B11" s="288" t="s">
        <v>9</v>
      </c>
      <c r="C11" s="289"/>
      <c r="D11" s="289"/>
      <c r="E11" s="289"/>
      <c r="M11" s="301"/>
      <c r="N11" s="298"/>
    </row>
    <row r="12" spans="2:14" ht="29.25" customHeight="1" x14ac:dyDescent="0.25">
      <c r="B12" s="303" t="s">
        <v>10</v>
      </c>
      <c r="C12" s="305" t="s">
        <v>15</v>
      </c>
      <c r="D12" s="312" t="s">
        <v>147</v>
      </c>
      <c r="E12" s="313"/>
      <c r="F12" s="314"/>
      <c r="G12" s="286" t="s">
        <v>14</v>
      </c>
      <c r="H12" s="92"/>
      <c r="I12" s="306" t="s">
        <v>157</v>
      </c>
      <c r="J12" s="307"/>
      <c r="K12" s="308"/>
      <c r="M12" s="301"/>
      <c r="N12" s="298"/>
    </row>
    <row r="13" spans="2:14" ht="22.5" customHeight="1" x14ac:dyDescent="0.25">
      <c r="B13" s="304"/>
      <c r="C13" s="304"/>
      <c r="D13" s="93" t="s">
        <v>11</v>
      </c>
      <c r="E13" s="93" t="s">
        <v>12</v>
      </c>
      <c r="F13" s="93" t="s">
        <v>13</v>
      </c>
      <c r="G13" s="287"/>
      <c r="H13" s="94"/>
      <c r="I13" s="309"/>
      <c r="J13" s="310"/>
      <c r="K13" s="311"/>
      <c r="M13" s="301"/>
      <c r="N13" s="299"/>
    </row>
    <row r="14" spans="2:14" ht="24" x14ac:dyDescent="0.25">
      <c r="B14" s="95"/>
      <c r="C14" s="96"/>
      <c r="D14" s="96"/>
      <c r="E14" s="96"/>
      <c r="F14" s="96"/>
      <c r="G14" s="96"/>
      <c r="H14" s="97"/>
      <c r="I14" s="276" t="s">
        <v>158</v>
      </c>
      <c r="J14" s="276" t="s">
        <v>159</v>
      </c>
      <c r="K14" s="95" t="s">
        <v>18</v>
      </c>
      <c r="M14" s="296">
        <f>C8</f>
        <v>0</v>
      </c>
      <c r="N14" s="299"/>
    </row>
    <row r="15" spans="2:14" x14ac:dyDescent="0.25">
      <c r="B15" s="98">
        <v>1</v>
      </c>
      <c r="C15" s="22"/>
      <c r="D15" s="53"/>
      <c r="E15" s="53"/>
      <c r="F15" s="53"/>
      <c r="G15" s="93">
        <f>SUM(D15:F15)</f>
        <v>0</v>
      </c>
      <c r="H15" s="99"/>
      <c r="I15" s="100">
        <f>('3.a Berechnungstabelle'!$E$18/$D$24*D15+'3.a Berechnungstabelle'!$E$19/$E$24*E15+'3.a Berechnungstabelle'!$E$20/$F$24*F15)*100</f>
        <v>0</v>
      </c>
      <c r="J15" s="100">
        <f>('3.a Berechnungstabelle'!$F$18/$D$24*D15+'3.a Berechnungstabelle'!$F$19/$E$24*E15+'3.a Berechnungstabelle'!$F$20/$F$24*F15)*100</f>
        <v>0</v>
      </c>
      <c r="K15" s="101"/>
      <c r="M15" s="297"/>
      <c r="N15" s="299"/>
    </row>
    <row r="16" spans="2:14" x14ac:dyDescent="0.25">
      <c r="B16" s="102">
        <v>2</v>
      </c>
      <c r="C16" s="22"/>
      <c r="D16" s="53"/>
      <c r="E16" s="53"/>
      <c r="F16" s="53"/>
      <c r="G16" s="93">
        <f t="shared" ref="G16:G22" si="0">SUM(D16:F16)</f>
        <v>0</v>
      </c>
      <c r="H16" s="99"/>
      <c r="I16" s="100">
        <f>('3.a Berechnungstabelle'!$E$18/$D$24*D16+'3.a Berechnungstabelle'!$E$19/$E$24*E16+'3.a Berechnungstabelle'!$E$20/$F$24*F16)*100</f>
        <v>0</v>
      </c>
      <c r="J16" s="100">
        <f>('3.a Berechnungstabelle'!$F$18/$D$24*D16+'3.a Berechnungstabelle'!$F$19/$E$24*E16+'3.a Berechnungstabelle'!$F$20/$F$24*F16)*100</f>
        <v>0</v>
      </c>
      <c r="K16" s="101"/>
      <c r="M16" s="297"/>
      <c r="N16" s="299"/>
    </row>
    <row r="17" spans="2:14" x14ac:dyDescent="0.25">
      <c r="B17" s="103">
        <v>3</v>
      </c>
      <c r="C17" s="22"/>
      <c r="D17" s="53"/>
      <c r="E17" s="53"/>
      <c r="F17" s="53"/>
      <c r="G17" s="93">
        <f t="shared" si="0"/>
        <v>0</v>
      </c>
      <c r="H17" s="99"/>
      <c r="I17" s="100">
        <f>('3.a Berechnungstabelle'!$E$18/$D$24*D17+'3.a Berechnungstabelle'!$E$19/$E$24*E17+'3.a Berechnungstabelle'!$E$20/$F$24*F17)*100</f>
        <v>0</v>
      </c>
      <c r="J17" s="100">
        <f>('3.a Berechnungstabelle'!$F$18/$D$24*D17+'3.a Berechnungstabelle'!$F$19/$E$24*E17+'3.a Berechnungstabelle'!$F$20/$F$24*F17)*100</f>
        <v>0</v>
      </c>
      <c r="K17" s="101"/>
      <c r="M17" s="297"/>
      <c r="N17" s="299"/>
    </row>
    <row r="18" spans="2:14" x14ac:dyDescent="0.25">
      <c r="B18" s="104">
        <v>4</v>
      </c>
      <c r="C18" s="22"/>
      <c r="D18" s="53"/>
      <c r="E18" s="53"/>
      <c r="F18" s="53"/>
      <c r="G18" s="93">
        <f t="shared" si="0"/>
        <v>0</v>
      </c>
      <c r="H18" s="99"/>
      <c r="I18" s="100">
        <f>('3.a Berechnungstabelle'!$E$18/$D$24*D18+'3.a Berechnungstabelle'!$E$19/$E$24*E18+'3.a Berechnungstabelle'!$E$20/$F$24*F18)*100</f>
        <v>0</v>
      </c>
      <c r="J18" s="100">
        <f>('3.a Berechnungstabelle'!$F$18/$D$24*D18+'3.a Berechnungstabelle'!$F$19/$E$24*E18+'3.a Berechnungstabelle'!$F$20/$F$24*F18)*100</f>
        <v>0</v>
      </c>
      <c r="K18" s="101"/>
      <c r="M18" s="297"/>
      <c r="N18" s="299"/>
    </row>
    <row r="19" spans="2:14" x14ac:dyDescent="0.25">
      <c r="B19" s="105">
        <v>5</v>
      </c>
      <c r="C19" s="22"/>
      <c r="D19" s="53"/>
      <c r="E19" s="53"/>
      <c r="F19" s="53"/>
      <c r="G19" s="93">
        <f t="shared" si="0"/>
        <v>0</v>
      </c>
      <c r="H19" s="99"/>
      <c r="I19" s="100">
        <f>('3.a Berechnungstabelle'!$E$18/$D$24*D19+'3.a Berechnungstabelle'!$E$19/$E$24*E19+'3.a Berechnungstabelle'!$E$20/$F$24*F19)*100</f>
        <v>0</v>
      </c>
      <c r="J19" s="100">
        <f>('3.a Berechnungstabelle'!$F$18/$D$24*D19+'3.a Berechnungstabelle'!$F$19/$E$24*E19+'3.a Berechnungstabelle'!$F$20/$F$24*F19)*100</f>
        <v>0</v>
      </c>
      <c r="K19" s="101"/>
      <c r="N19" s="299"/>
    </row>
    <row r="20" spans="2:14" x14ac:dyDescent="0.25">
      <c r="B20" s="106">
        <v>6</v>
      </c>
      <c r="C20" s="22"/>
      <c r="D20" s="53"/>
      <c r="E20" s="53"/>
      <c r="F20" s="53"/>
      <c r="G20" s="93">
        <f t="shared" si="0"/>
        <v>0</v>
      </c>
      <c r="H20" s="99"/>
      <c r="I20" s="100">
        <f>('3.a Berechnungstabelle'!$E$18/$D$24*D20+'3.a Berechnungstabelle'!$E$19/$E$24*E20+'3.a Berechnungstabelle'!$E$20/$F$24*F20)*100</f>
        <v>0</v>
      </c>
      <c r="J20" s="100">
        <f>('3.a Berechnungstabelle'!$F$18/$D$24*D20+'3.a Berechnungstabelle'!$F$19/$E$24*E20+'3.a Berechnungstabelle'!$F$20/$F$24*F20)*100</f>
        <v>0</v>
      </c>
      <c r="K20" s="101"/>
      <c r="N20" s="299"/>
    </row>
    <row r="21" spans="2:14" x14ac:dyDescent="0.25">
      <c r="B21" s="107">
        <v>7</v>
      </c>
      <c r="C21" s="22"/>
      <c r="D21" s="53"/>
      <c r="E21" s="53"/>
      <c r="F21" s="53"/>
      <c r="G21" s="93">
        <f t="shared" si="0"/>
        <v>0</v>
      </c>
      <c r="H21" s="99"/>
      <c r="I21" s="100">
        <f>('3.a Berechnungstabelle'!$E$18/$D$24*D21+'3.a Berechnungstabelle'!$E$19/$E$24*E21+'3.a Berechnungstabelle'!$E$20/$F$24*F21)*100</f>
        <v>0</v>
      </c>
      <c r="J21" s="100">
        <f>('3.a Berechnungstabelle'!$F$18/$D$24*D21+'3.a Berechnungstabelle'!$F$19/$E$24*E21+'3.a Berechnungstabelle'!$F$20/$F$24*F21)*100</f>
        <v>0</v>
      </c>
      <c r="K21" s="101"/>
      <c r="N21" s="299"/>
    </row>
    <row r="22" spans="2:14" x14ac:dyDescent="0.25">
      <c r="B22" s="108">
        <v>8</v>
      </c>
      <c r="C22" s="22"/>
      <c r="D22" s="53"/>
      <c r="E22" s="53"/>
      <c r="F22" s="53"/>
      <c r="G22" s="93">
        <f t="shared" si="0"/>
        <v>0</v>
      </c>
      <c r="H22" s="99"/>
      <c r="I22" s="109">
        <f>('3.a Berechnungstabelle'!$E$18/$D$24*D22+'3.a Berechnungstabelle'!$E$19/$E$24*E22+'3.a Berechnungstabelle'!$E$20/$F$24*F22)*100</f>
        <v>0</v>
      </c>
      <c r="J22" s="109">
        <f>('3.a Berechnungstabelle'!$F$18/$D$24*D22+'3.a Berechnungstabelle'!$F$19/$E$24*E22+'3.a Berechnungstabelle'!$F$20/$F$24*F22)*100</f>
        <v>0</v>
      </c>
      <c r="K22" s="101"/>
      <c r="N22" s="299"/>
    </row>
    <row r="23" spans="2:14" ht="15.75" thickBot="1" x14ac:dyDescent="0.3">
      <c r="B23" s="110"/>
      <c r="C23" s="111" t="s">
        <v>19</v>
      </c>
      <c r="D23" s="112">
        <f>SUM(D15:D22)</f>
        <v>0</v>
      </c>
      <c r="E23" s="112">
        <f t="shared" ref="E23:F23" si="1">SUM(E15:E22)</f>
        <v>0</v>
      </c>
      <c r="F23" s="112">
        <f t="shared" si="1"/>
        <v>0</v>
      </c>
      <c r="G23" s="112">
        <f>SUM(G15:G22)</f>
        <v>0</v>
      </c>
      <c r="H23" s="99"/>
      <c r="I23" s="113">
        <f>SUM(I15:I22)</f>
        <v>0</v>
      </c>
      <c r="J23" s="113">
        <f>SUM(J15:J22)</f>
        <v>0</v>
      </c>
      <c r="K23" s="114">
        <f>'3.a Berechnungstabelle'!J21*100</f>
        <v>0</v>
      </c>
      <c r="N23" s="299"/>
    </row>
    <row r="24" spans="2:14" ht="15.75" hidden="1" thickTop="1" x14ac:dyDescent="0.25">
      <c r="B24" s="115"/>
      <c r="C24" s="116" t="s">
        <v>1</v>
      </c>
      <c r="D24" s="117">
        <f>IF(SUM(D15:D22)=0,1,SUM(D15:D22))</f>
        <v>1</v>
      </c>
      <c r="E24" s="117">
        <f>IF(SUM(E15:E22)=0,1,SUM(E15:E22))</f>
        <v>1</v>
      </c>
      <c r="F24" s="117">
        <f>IF(SUM(F15:F22)=0,1,SUM(F15:F22))</f>
        <v>1</v>
      </c>
      <c r="G24" s="117"/>
      <c r="H24" s="115"/>
      <c r="I24" s="118"/>
      <c r="J24" s="118"/>
      <c r="K24" s="118"/>
    </row>
    <row r="25" spans="2:14" ht="16.5" thickTop="1" thickBot="1" x14ac:dyDescent="0.3"/>
    <row r="26" spans="2:14" x14ac:dyDescent="0.25">
      <c r="B26" s="281" t="s">
        <v>61</v>
      </c>
      <c r="C26" s="282"/>
      <c r="D26" s="282"/>
      <c r="E26" s="282"/>
      <c r="F26" s="282"/>
      <c r="G26" s="283"/>
    </row>
    <row r="27" spans="2:14" ht="40.5" customHeight="1" thickBot="1" x14ac:dyDescent="0.3">
      <c r="B27" s="278" t="s">
        <v>160</v>
      </c>
      <c r="C27" s="279"/>
      <c r="D27" s="279"/>
      <c r="E27" s="279"/>
      <c r="F27" s="279"/>
      <c r="G27" s="280"/>
    </row>
  </sheetData>
  <sheetProtection algorithmName="SHA-512" hashValue="xyjsaO2bYCAHpfOprmVWbyApyUGnp3VloqKkIgtAICycOF/jDS5YYtR+jLWssfbq/rIaxhOyn5mScgOeUQdceA==" saltValue="fKWeJWDGtc1n99LmuWZftw==" spinCount="100000" sheet="1" objects="1" scenarios="1"/>
  <mergeCells count="15">
    <mergeCell ref="M14:M18"/>
    <mergeCell ref="N4:N7"/>
    <mergeCell ref="M4:M13"/>
    <mergeCell ref="N8:N23"/>
    <mergeCell ref="B12:B13"/>
    <mergeCell ref="C12:C13"/>
    <mergeCell ref="I12:K13"/>
    <mergeCell ref="D12:F12"/>
    <mergeCell ref="B27:G27"/>
    <mergeCell ref="B26:G26"/>
    <mergeCell ref="G2:J2"/>
    <mergeCell ref="G12:G13"/>
    <mergeCell ref="B11:E11"/>
    <mergeCell ref="F8:H8"/>
    <mergeCell ref="F9:H9"/>
  </mergeCells>
  <dataValidations xWindow="256" yWindow="575" count="5">
    <dataValidation allowBlank="1" showInputMessage="1" showErrorMessage="1" prompt="Datum eintragen" sqref="C8" xr:uid="{00000000-0002-0000-0000-000000000000}"/>
    <dataValidation allowBlank="1" showInputMessage="1" showErrorMessage="1" prompt="Introduire le nom de la crèche" sqref="D9" xr:uid="{00000000-0002-0000-0000-000001000000}"/>
    <dataValidation allowBlank="1" showInputMessage="1" showErrorMessage="1" prompt="tägliche Öffnungszeit in Dezimalstellen eintragen_x000a_(11Std.30 = 11.50)" sqref="I8" xr:uid="{00000000-0002-0000-0000-000002000000}"/>
    <dataValidation allowBlank="1" showInputMessage="1" showErrorMessage="1" prompt="wöchentliche Arbeitsstunden bei einer Vollzeitstelle in Dezimalstellen  eintragen_x000a_(42Std.30 = 42.50)" sqref="I9" xr:uid="{00000000-0002-0000-0000-000003000000}"/>
    <dataValidation allowBlank="1" showInputMessage="1" showErrorMessage="1" prompt="Name der Einrichtung eintragen" sqref="C9" xr:uid="{00000000-0002-0000-0000-000004000000}"/>
  </dataValidations>
  <hyperlinks>
    <hyperlink ref="B15" location="'1.a Bestand pro Gruppe (1-4)'!C4" tooltip="Accès infos groupe 1" display="'1.a Bestand pro Gruppe (1-4)'!C4" xr:uid="{00000000-0004-0000-0000-000000000000}"/>
    <hyperlink ref="B16" location="'1.a Bestand pro Gruppe (1-4)'!C21" tooltip="Accès infos groupe 2" display="'1.a Bestand pro Gruppe (1-4)'!C21" xr:uid="{00000000-0004-0000-0000-000001000000}"/>
    <hyperlink ref="B17" location="'1.a Bestand pro Gruppe (1-4)'!C42" tooltip="Accès infos groupe 3" display="'1.a Bestand pro Gruppe (1-4)'!C42" xr:uid="{00000000-0004-0000-0000-000002000000}"/>
    <hyperlink ref="B18" location="'1.a Bestand pro Gruppe (1-4)'!C59" tooltip="Accès infos groupe 4" display="'1.a Bestand pro Gruppe (1-4)'!C59" xr:uid="{00000000-0004-0000-0000-000003000000}"/>
    <hyperlink ref="B19" location="'1.b Bestand pro Gruppe (5-8)'!C4" tooltip="Accès infos groupe 5" display="'1.b Bestand pro Gruppe (5-8)'!C4" xr:uid="{00000000-0004-0000-0000-000004000000}"/>
    <hyperlink ref="B20" location="'1.b Bestand pro Gruppe (5-8)'!C21" tooltip="Accès infos groupe 6" display="'1.b Bestand pro Gruppe (5-8)'!C21" xr:uid="{00000000-0004-0000-0000-000005000000}"/>
    <hyperlink ref="B21" location="'1.b Bestand pro Gruppe (5-8)'!C42" tooltip="Accès infos groupe 7" display="'1.b Bestand pro Gruppe (5-8)'!C42" xr:uid="{00000000-0004-0000-0000-000006000000}"/>
    <hyperlink ref="B22" location="'1.b Bestand pro Gruppe (5-8)'!C59" tooltip="Accès infos groupe 8" display="'1.b Bestand pro Gruppe (5-8)'!C59" xr:uid="{00000000-0004-0000-0000-000007000000}"/>
  </hyperlinks>
  <pageMargins left="0.70866141732283472" right="0.70866141732283472" top="0.35433070866141736" bottom="0.74803149606299213" header="0.31496062992125984" footer="0.31496062992125984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92D050"/>
    <pageSetUpPr fitToPage="1"/>
  </sheetPr>
  <dimension ref="A1:P78"/>
  <sheetViews>
    <sheetView zoomScale="120" zoomScaleNormal="120" workbookViewId="0">
      <selection activeCell="N54" sqref="N54"/>
    </sheetView>
  </sheetViews>
  <sheetFormatPr baseColWidth="10" defaultColWidth="0" defaultRowHeight="15" zeroHeight="1" x14ac:dyDescent="0.25"/>
  <cols>
    <col min="1" max="1" width="1.5703125" customWidth="1"/>
    <col min="2" max="2" width="4.5703125" customWidth="1"/>
    <col min="3" max="3" width="17.42578125" customWidth="1"/>
    <col min="4" max="4" width="13.42578125" customWidth="1"/>
    <col min="5" max="5" width="10.140625" customWidth="1"/>
    <col min="6" max="6" width="14.5703125" customWidth="1"/>
    <col min="7" max="7" width="15.42578125" customWidth="1"/>
    <col min="8" max="8" width="12" customWidth="1"/>
    <col min="9" max="10" width="11.42578125" customWidth="1"/>
    <col min="11" max="12" width="10.140625" style="17" customWidth="1"/>
    <col min="13" max="13" width="33.140625" style="17" customWidth="1"/>
    <col min="14" max="14" width="10.140625" style="17" customWidth="1"/>
    <col min="15" max="15" width="26" customWidth="1"/>
    <col min="16" max="16" width="1.5703125" customWidth="1"/>
    <col min="17" max="16384" width="11.42578125" hidden="1"/>
  </cols>
  <sheetData>
    <row r="1" spans="2:14" ht="81.75" customHeight="1" x14ac:dyDescent="0.25">
      <c r="I1" s="315" t="s">
        <v>162</v>
      </c>
      <c r="J1" s="316"/>
      <c r="K1" s="316"/>
    </row>
    <row r="2" spans="2:14" s="1" customFormat="1" ht="15.75" x14ac:dyDescent="0.25">
      <c r="B2" s="317" t="s">
        <v>64</v>
      </c>
      <c r="C2" s="42" t="s">
        <v>20</v>
      </c>
      <c r="D2" s="48">
        <f>'1. Gruppenaufteilung'!C15</f>
        <v>0</v>
      </c>
      <c r="E2" s="43"/>
      <c r="F2" s="120">
        <f>'1. Gruppenaufteilung'!C8</f>
        <v>0</v>
      </c>
      <c r="G2" s="128">
        <f>'1. Gruppenaufteilung'!C9</f>
        <v>0</v>
      </c>
      <c r="H2" s="119"/>
      <c r="I2" s="319" t="s">
        <v>27</v>
      </c>
      <c r="J2" s="320"/>
      <c r="K2" s="319" t="s">
        <v>28</v>
      </c>
      <c r="L2" s="320"/>
    </row>
    <row r="3" spans="2:14" s="1" customFormat="1" ht="38.25" x14ac:dyDescent="0.25">
      <c r="B3" s="318"/>
      <c r="C3" s="211" t="s">
        <v>21</v>
      </c>
      <c r="D3" s="211" t="s">
        <v>22</v>
      </c>
      <c r="E3" s="212" t="s">
        <v>23</v>
      </c>
      <c r="F3" s="211" t="s">
        <v>24</v>
      </c>
      <c r="G3" s="211" t="s">
        <v>25</v>
      </c>
      <c r="H3" s="212" t="s">
        <v>26</v>
      </c>
      <c r="I3" s="212" t="s">
        <v>16</v>
      </c>
      <c r="J3" s="212" t="s">
        <v>17</v>
      </c>
      <c r="K3" s="212" t="s">
        <v>29</v>
      </c>
      <c r="L3" s="212" t="s">
        <v>156</v>
      </c>
      <c r="M3" s="212" t="s">
        <v>30</v>
      </c>
    </row>
    <row r="4" spans="2:14" s="1" customFormat="1" x14ac:dyDescent="0.25">
      <c r="B4" s="318"/>
      <c r="C4" s="54"/>
      <c r="D4" s="54"/>
      <c r="E4" s="55"/>
      <c r="F4" s="54"/>
      <c r="G4" s="54"/>
      <c r="H4" s="54"/>
      <c r="I4" s="56"/>
      <c r="J4" s="56"/>
      <c r="K4" s="133"/>
      <c r="L4" s="133"/>
      <c r="M4" s="141"/>
    </row>
    <row r="5" spans="2:14" s="1" customFormat="1" x14ac:dyDescent="0.25">
      <c r="B5" s="318"/>
      <c r="C5" s="57"/>
      <c r="D5" s="57"/>
      <c r="E5" s="57"/>
      <c r="F5" s="57"/>
      <c r="G5" s="57"/>
      <c r="H5" s="57"/>
      <c r="I5" s="58"/>
      <c r="J5" s="58"/>
      <c r="K5" s="134"/>
      <c r="L5" s="134"/>
      <c r="M5" s="142"/>
    </row>
    <row r="6" spans="2:14" s="1" customFormat="1" x14ac:dyDescent="0.25">
      <c r="B6" s="318"/>
      <c r="C6" s="59"/>
      <c r="D6" s="59"/>
      <c r="E6" s="59"/>
      <c r="F6" s="59"/>
      <c r="G6" s="59"/>
      <c r="H6" s="59"/>
      <c r="I6" s="60"/>
      <c r="J6" s="60"/>
      <c r="K6" s="135"/>
      <c r="L6" s="136"/>
      <c r="M6" s="143"/>
    </row>
    <row r="7" spans="2:14" s="1" customFormat="1" x14ac:dyDescent="0.25">
      <c r="B7" s="318"/>
      <c r="C7" s="57"/>
      <c r="D7" s="57"/>
      <c r="E7" s="57"/>
      <c r="F7" s="57"/>
      <c r="G7" s="57"/>
      <c r="H7" s="57"/>
      <c r="I7" s="58"/>
      <c r="J7" s="58"/>
      <c r="K7" s="137"/>
      <c r="L7" s="137"/>
      <c r="M7" s="142"/>
    </row>
    <row r="8" spans="2:14" s="1" customFormat="1" x14ac:dyDescent="0.25">
      <c r="B8" s="318"/>
      <c r="C8" s="59"/>
      <c r="D8" s="59"/>
      <c r="E8" s="59"/>
      <c r="F8" s="59"/>
      <c r="G8" s="59"/>
      <c r="H8" s="59"/>
      <c r="I8" s="60"/>
      <c r="J8" s="60"/>
      <c r="K8" s="136"/>
      <c r="L8" s="136"/>
      <c r="M8" s="143"/>
    </row>
    <row r="9" spans="2:14" s="1" customFormat="1" x14ac:dyDescent="0.25">
      <c r="B9" s="318"/>
      <c r="C9" s="57"/>
      <c r="D9" s="57"/>
      <c r="E9" s="57"/>
      <c r="F9" s="57"/>
      <c r="G9" s="57"/>
      <c r="H9" s="57"/>
      <c r="I9" s="58"/>
      <c r="J9" s="58"/>
      <c r="K9" s="137"/>
      <c r="L9" s="137"/>
      <c r="M9" s="142"/>
    </row>
    <row r="10" spans="2:14" s="1" customFormat="1" x14ac:dyDescent="0.25">
      <c r="B10" s="318"/>
      <c r="C10" s="59"/>
      <c r="D10" s="59"/>
      <c r="E10" s="59"/>
      <c r="F10" s="59"/>
      <c r="G10" s="59"/>
      <c r="H10" s="59"/>
      <c r="I10" s="60"/>
      <c r="J10" s="60"/>
      <c r="K10" s="136"/>
      <c r="L10" s="136"/>
      <c r="M10" s="143"/>
    </row>
    <row r="11" spans="2:14" s="1" customFormat="1" x14ac:dyDescent="0.25">
      <c r="B11" s="318"/>
      <c r="C11" s="57"/>
      <c r="D11" s="57"/>
      <c r="E11" s="57"/>
      <c r="F11" s="57"/>
      <c r="G11" s="57"/>
      <c r="H11" s="57"/>
      <c r="I11" s="58"/>
      <c r="J11" s="58"/>
      <c r="K11" s="137"/>
      <c r="L11" s="137"/>
      <c r="M11" s="142"/>
    </row>
    <row r="12" spans="2:14" s="1" customFormat="1" x14ac:dyDescent="0.25">
      <c r="B12" s="318"/>
      <c r="C12" s="59"/>
      <c r="D12" s="59"/>
      <c r="E12" s="59"/>
      <c r="F12" s="59"/>
      <c r="G12" s="59"/>
      <c r="H12" s="59"/>
      <c r="I12" s="60"/>
      <c r="J12" s="60"/>
      <c r="K12" s="136"/>
      <c r="L12" s="136"/>
      <c r="M12" s="143"/>
    </row>
    <row r="13" spans="2:14" s="1" customFormat="1" x14ac:dyDescent="0.25">
      <c r="B13" s="318"/>
      <c r="C13" s="61"/>
      <c r="D13" s="61"/>
      <c r="E13" s="61"/>
      <c r="F13" s="61"/>
      <c r="G13" s="61"/>
      <c r="H13" s="61"/>
      <c r="I13" s="62"/>
      <c r="J13" s="62"/>
      <c r="K13" s="138"/>
      <c r="L13" s="138"/>
      <c r="M13" s="144"/>
    </row>
    <row r="14" spans="2:14" s="1" customFormat="1" ht="15.75" thickBot="1" x14ac:dyDescent="0.3">
      <c r="B14" s="318"/>
      <c r="C14" s="32"/>
      <c r="D14" s="32"/>
      <c r="E14" s="32"/>
      <c r="F14" s="32"/>
      <c r="G14" s="32"/>
      <c r="H14" s="32"/>
      <c r="I14" s="33">
        <f>SUM(I4:I13)</f>
        <v>0</v>
      </c>
      <c r="J14" s="33">
        <f>SUM(J4:J13)</f>
        <v>0</v>
      </c>
      <c r="K14" s="139"/>
      <c r="L14" s="139"/>
      <c r="M14" s="74"/>
    </row>
    <row r="15" spans="2:14" s="1" customFormat="1" ht="15.75" thickTop="1" x14ac:dyDescent="0.25">
      <c r="B15" s="318"/>
      <c r="C15" s="34"/>
      <c r="D15" s="34"/>
      <c r="E15" s="34"/>
      <c r="F15" s="34" t="s">
        <v>114</v>
      </c>
      <c r="G15" s="34"/>
      <c r="H15" s="34"/>
      <c r="I15" s="35">
        <f>'1. Gruppenaufteilung'!I15</f>
        <v>0</v>
      </c>
      <c r="J15" s="36"/>
      <c r="K15" s="140"/>
      <c r="L15" s="140"/>
      <c r="M15" s="140"/>
      <c r="N15" s="140"/>
    </row>
    <row r="16" spans="2:14" s="1" customFormat="1" x14ac:dyDescent="0.25">
      <c r="B16" s="318"/>
      <c r="C16" s="34"/>
      <c r="D16" s="34"/>
      <c r="E16" s="34"/>
      <c r="F16" s="34" t="s">
        <v>115</v>
      </c>
      <c r="G16" s="34"/>
      <c r="H16" s="34"/>
      <c r="I16" s="37"/>
      <c r="J16" s="38">
        <f>'1. Gruppenaufteilung'!J15</f>
        <v>0</v>
      </c>
      <c r="K16" s="140"/>
      <c r="L16" s="140"/>
      <c r="M16" s="140"/>
      <c r="N16" s="140"/>
    </row>
    <row r="17" spans="2:14" s="1" customFormat="1" ht="15.75" thickBot="1" x14ac:dyDescent="0.3">
      <c r="B17" s="318"/>
      <c r="C17" s="34"/>
      <c r="D17" s="34"/>
      <c r="E17" s="34"/>
      <c r="F17" s="34" t="s">
        <v>113</v>
      </c>
      <c r="G17" s="34"/>
      <c r="H17" s="34"/>
      <c r="I17" s="39">
        <f>I14-I15</f>
        <v>0</v>
      </c>
      <c r="J17" s="40">
        <f>J14-J16</f>
        <v>0</v>
      </c>
      <c r="K17" s="140"/>
      <c r="L17" s="140"/>
      <c r="M17" s="140"/>
      <c r="N17" s="140"/>
    </row>
    <row r="18" spans="2:14" s="1" customFormat="1" ht="15.75" thickTop="1" x14ac:dyDescent="0.25">
      <c r="B18" s="318"/>
      <c r="C18" s="34"/>
      <c r="D18" s="34"/>
      <c r="E18" s="34"/>
      <c r="F18" s="34"/>
      <c r="G18" s="34"/>
      <c r="H18" s="34"/>
      <c r="I18" s="41"/>
      <c r="J18" s="41"/>
      <c r="K18" s="140"/>
      <c r="L18" s="140"/>
      <c r="M18" s="140"/>
      <c r="N18" s="140"/>
    </row>
    <row r="19" spans="2:14" ht="15.75" x14ac:dyDescent="0.25">
      <c r="B19" s="318"/>
      <c r="C19" s="44" t="s">
        <v>31</v>
      </c>
      <c r="D19" s="48">
        <f>'1. Gruppenaufteilung'!C16</f>
        <v>0</v>
      </c>
      <c r="E19" s="43"/>
      <c r="F19" s="120">
        <f>'1. Gruppenaufteilung'!C8</f>
        <v>0</v>
      </c>
      <c r="G19" s="128">
        <f>'1. Gruppenaufteilung'!C9</f>
        <v>0</v>
      </c>
      <c r="H19" s="119"/>
      <c r="I19" s="319" t="s">
        <v>27</v>
      </c>
      <c r="J19" s="320"/>
      <c r="K19" s="319" t="s">
        <v>28</v>
      </c>
      <c r="L19" s="320"/>
      <c r="M19"/>
      <c r="N19"/>
    </row>
    <row r="20" spans="2:14" ht="38.25" x14ac:dyDescent="0.25">
      <c r="B20" s="318"/>
      <c r="C20" s="211" t="s">
        <v>21</v>
      </c>
      <c r="D20" s="211" t="s">
        <v>22</v>
      </c>
      <c r="E20" s="212" t="s">
        <v>23</v>
      </c>
      <c r="F20" s="211" t="s">
        <v>24</v>
      </c>
      <c r="G20" s="211" t="s">
        <v>25</v>
      </c>
      <c r="H20" s="212" t="s">
        <v>26</v>
      </c>
      <c r="I20" s="212" t="s">
        <v>16</v>
      </c>
      <c r="J20" s="212" t="s">
        <v>17</v>
      </c>
      <c r="K20" s="212" t="s">
        <v>29</v>
      </c>
      <c r="L20" s="212" t="s">
        <v>156</v>
      </c>
      <c r="M20" s="212" t="s">
        <v>30</v>
      </c>
      <c r="N20"/>
    </row>
    <row r="21" spans="2:14" x14ac:dyDescent="0.25">
      <c r="B21" s="318"/>
      <c r="C21" s="54"/>
      <c r="D21" s="54"/>
      <c r="E21" s="55"/>
      <c r="F21" s="54"/>
      <c r="G21" s="54"/>
      <c r="H21" s="54"/>
      <c r="I21" s="56"/>
      <c r="J21" s="56"/>
      <c r="K21" s="133"/>
      <c r="L21" s="133"/>
      <c r="M21" s="141"/>
      <c r="N21"/>
    </row>
    <row r="22" spans="2:14" x14ac:dyDescent="0.25">
      <c r="B22" s="318"/>
      <c r="C22" s="57"/>
      <c r="D22" s="57"/>
      <c r="E22" s="57"/>
      <c r="F22" s="57"/>
      <c r="G22" s="57"/>
      <c r="H22" s="57"/>
      <c r="I22" s="58"/>
      <c r="J22" s="58"/>
      <c r="K22" s="134"/>
      <c r="L22" s="134"/>
      <c r="M22" s="142"/>
      <c r="N22"/>
    </row>
    <row r="23" spans="2:14" x14ac:dyDescent="0.25">
      <c r="B23" s="318"/>
      <c r="C23" s="59"/>
      <c r="D23" s="59"/>
      <c r="E23" s="59"/>
      <c r="F23" s="59"/>
      <c r="G23" s="59"/>
      <c r="H23" s="59"/>
      <c r="I23" s="60"/>
      <c r="J23" s="60"/>
      <c r="K23" s="135"/>
      <c r="L23" s="136"/>
      <c r="M23" s="143"/>
      <c r="N23"/>
    </row>
    <row r="24" spans="2:14" x14ac:dyDescent="0.25">
      <c r="B24" s="318"/>
      <c r="C24" s="57"/>
      <c r="D24" s="57"/>
      <c r="E24" s="57"/>
      <c r="F24" s="57"/>
      <c r="G24" s="57"/>
      <c r="H24" s="57"/>
      <c r="I24" s="58"/>
      <c r="J24" s="58"/>
      <c r="K24" s="137"/>
      <c r="L24" s="137"/>
      <c r="M24" s="142"/>
      <c r="N24"/>
    </row>
    <row r="25" spans="2:14" x14ac:dyDescent="0.25">
      <c r="B25" s="318"/>
      <c r="C25" s="59"/>
      <c r="D25" s="59"/>
      <c r="E25" s="59"/>
      <c r="F25" s="59"/>
      <c r="G25" s="59"/>
      <c r="H25" s="59"/>
      <c r="I25" s="60"/>
      <c r="J25" s="60"/>
      <c r="K25" s="136"/>
      <c r="L25" s="136"/>
      <c r="M25" s="143"/>
      <c r="N25"/>
    </row>
    <row r="26" spans="2:14" x14ac:dyDescent="0.25">
      <c r="B26" s="318"/>
      <c r="C26" s="57"/>
      <c r="D26" s="57"/>
      <c r="E26" s="57"/>
      <c r="F26" s="57"/>
      <c r="G26" s="57"/>
      <c r="H26" s="57"/>
      <c r="I26" s="58"/>
      <c r="J26" s="58"/>
      <c r="K26" s="137"/>
      <c r="L26" s="137"/>
      <c r="M26" s="142"/>
      <c r="N26"/>
    </row>
    <row r="27" spans="2:14" x14ac:dyDescent="0.25">
      <c r="B27" s="318"/>
      <c r="C27" s="59"/>
      <c r="D27" s="59"/>
      <c r="E27" s="59"/>
      <c r="F27" s="59"/>
      <c r="G27" s="59"/>
      <c r="H27" s="59"/>
      <c r="I27" s="60"/>
      <c r="J27" s="60"/>
      <c r="K27" s="136"/>
      <c r="L27" s="136"/>
      <c r="M27" s="143"/>
      <c r="N27"/>
    </row>
    <row r="28" spans="2:14" x14ac:dyDescent="0.25">
      <c r="B28" s="318"/>
      <c r="C28" s="57"/>
      <c r="D28" s="57"/>
      <c r="E28" s="57"/>
      <c r="F28" s="57"/>
      <c r="G28" s="57"/>
      <c r="H28" s="57"/>
      <c r="I28" s="58"/>
      <c r="J28" s="58"/>
      <c r="K28" s="137"/>
      <c r="L28" s="137"/>
      <c r="M28" s="142"/>
      <c r="N28"/>
    </row>
    <row r="29" spans="2:14" x14ac:dyDescent="0.25">
      <c r="B29" s="318"/>
      <c r="C29" s="59"/>
      <c r="D29" s="59"/>
      <c r="E29" s="59"/>
      <c r="F29" s="59"/>
      <c r="G29" s="59"/>
      <c r="H29" s="59"/>
      <c r="I29" s="60"/>
      <c r="J29" s="60"/>
      <c r="K29" s="136"/>
      <c r="L29" s="136"/>
      <c r="M29" s="143"/>
      <c r="N29"/>
    </row>
    <row r="30" spans="2:14" x14ac:dyDescent="0.25">
      <c r="B30" s="318"/>
      <c r="C30" s="61"/>
      <c r="D30" s="61"/>
      <c r="E30" s="61"/>
      <c r="F30" s="61"/>
      <c r="G30" s="61"/>
      <c r="H30" s="61"/>
      <c r="I30" s="62"/>
      <c r="J30" s="62"/>
      <c r="K30" s="138"/>
      <c r="L30" s="138"/>
      <c r="M30" s="144"/>
      <c r="N30"/>
    </row>
    <row r="31" spans="2:14" ht="15.75" thickBot="1" x14ac:dyDescent="0.3">
      <c r="B31" s="318"/>
      <c r="C31" s="32"/>
      <c r="D31" s="32"/>
      <c r="E31" s="32"/>
      <c r="F31" s="32"/>
      <c r="G31" s="32"/>
      <c r="H31" s="32"/>
      <c r="I31" s="33">
        <f>SUM(I21:I30)</f>
        <v>0</v>
      </c>
      <c r="J31" s="33">
        <f>SUM(J21:J30)</f>
        <v>0</v>
      </c>
      <c r="K31" s="139"/>
      <c r="L31" s="139"/>
      <c r="M31"/>
      <c r="N31"/>
    </row>
    <row r="32" spans="2:14" ht="15.75" thickTop="1" x14ac:dyDescent="0.25">
      <c r="C32" s="34"/>
      <c r="D32" s="34"/>
      <c r="E32" s="34"/>
      <c r="F32" s="34" t="s">
        <v>114</v>
      </c>
      <c r="G32" s="34"/>
      <c r="H32" s="34"/>
      <c r="I32" s="35">
        <f>'1. Gruppenaufteilung'!I16</f>
        <v>0</v>
      </c>
      <c r="J32" s="36"/>
      <c r="K32" s="140"/>
      <c r="L32" s="140"/>
      <c r="M32" s="140"/>
      <c r="N32" s="140"/>
    </row>
    <row r="33" spans="2:14" x14ac:dyDescent="0.25">
      <c r="C33" s="34"/>
      <c r="D33" s="34"/>
      <c r="E33" s="34"/>
      <c r="F33" s="34" t="s">
        <v>115</v>
      </c>
      <c r="G33" s="34"/>
      <c r="H33" s="34"/>
      <c r="I33" s="37"/>
      <c r="J33" s="38">
        <f>'1. Gruppenaufteilung'!J16</f>
        <v>0</v>
      </c>
      <c r="K33" s="140"/>
      <c r="L33" s="140"/>
      <c r="M33" s="140"/>
      <c r="N33" s="140"/>
    </row>
    <row r="34" spans="2:14" ht="15.75" thickBot="1" x14ac:dyDescent="0.3">
      <c r="C34" s="34"/>
      <c r="D34" s="34"/>
      <c r="E34" s="34"/>
      <c r="F34" s="34" t="s">
        <v>113</v>
      </c>
      <c r="G34" s="34"/>
      <c r="H34" s="34"/>
      <c r="I34" s="39">
        <f>I31-I32</f>
        <v>0</v>
      </c>
      <c r="J34" s="40">
        <f>J31-J33</f>
        <v>0</v>
      </c>
      <c r="K34" s="140"/>
      <c r="L34" s="140"/>
      <c r="M34" s="140"/>
      <c r="N34" s="140"/>
    </row>
    <row r="35" spans="2:14" ht="15.75" thickTop="1" x14ac:dyDescent="0.25">
      <c r="C35" s="34"/>
      <c r="D35" s="34"/>
      <c r="E35" s="34"/>
      <c r="F35" s="34"/>
      <c r="G35" s="34"/>
      <c r="H35" s="34"/>
      <c r="I35" s="41"/>
      <c r="J35" s="41"/>
      <c r="K35" s="140"/>
      <c r="L35" s="140"/>
      <c r="M35" s="140"/>
      <c r="N35" s="140"/>
    </row>
    <row r="36" spans="2:14" s="1" customFormat="1" ht="15.75" x14ac:dyDescent="0.25">
      <c r="B36" s="317" t="s">
        <v>64</v>
      </c>
      <c r="C36" s="45" t="s">
        <v>32</v>
      </c>
      <c r="D36" s="49">
        <f>'1. Gruppenaufteilung'!C17</f>
        <v>0</v>
      </c>
      <c r="E36" s="31"/>
      <c r="F36" s="120">
        <f>'1. Gruppenaufteilung'!C8</f>
        <v>0</v>
      </c>
      <c r="G36" s="128">
        <f>'1. Gruppenaufteilung'!C9</f>
        <v>0</v>
      </c>
      <c r="H36" s="119"/>
      <c r="I36" s="319" t="s">
        <v>27</v>
      </c>
      <c r="J36" s="320"/>
      <c r="K36" s="319" t="s">
        <v>28</v>
      </c>
      <c r="L36" s="320"/>
      <c r="M36"/>
      <c r="N36"/>
    </row>
    <row r="37" spans="2:14" ht="38.25" x14ac:dyDescent="0.25">
      <c r="B37" s="318"/>
      <c r="C37" s="211" t="s">
        <v>21</v>
      </c>
      <c r="D37" s="211" t="s">
        <v>22</v>
      </c>
      <c r="E37" s="212" t="s">
        <v>23</v>
      </c>
      <c r="F37" s="211" t="s">
        <v>24</v>
      </c>
      <c r="G37" s="211" t="s">
        <v>25</v>
      </c>
      <c r="H37" s="212" t="s">
        <v>26</v>
      </c>
      <c r="I37" s="212" t="s">
        <v>16</v>
      </c>
      <c r="J37" s="212" t="s">
        <v>17</v>
      </c>
      <c r="K37" s="212" t="s">
        <v>29</v>
      </c>
      <c r="L37" s="212" t="s">
        <v>156</v>
      </c>
      <c r="M37" s="212" t="s">
        <v>30</v>
      </c>
      <c r="N37"/>
    </row>
    <row r="38" spans="2:14" x14ac:dyDescent="0.25">
      <c r="B38" s="318"/>
      <c r="C38" s="54"/>
      <c r="D38" s="54"/>
      <c r="E38" s="55"/>
      <c r="F38" s="54"/>
      <c r="G38" s="54"/>
      <c r="H38" s="54"/>
      <c r="I38" s="56"/>
      <c r="J38" s="56"/>
      <c r="K38" s="133"/>
      <c r="L38" s="133"/>
      <c r="M38" s="141"/>
      <c r="N38"/>
    </row>
    <row r="39" spans="2:14" x14ac:dyDescent="0.25">
      <c r="B39" s="318"/>
      <c r="C39" s="57"/>
      <c r="D39" s="57"/>
      <c r="E39" s="161"/>
      <c r="F39" s="57"/>
      <c r="G39" s="57"/>
      <c r="H39" s="57"/>
      <c r="I39" s="58"/>
      <c r="J39" s="58"/>
      <c r="K39" s="134"/>
      <c r="L39" s="134"/>
      <c r="M39" s="142"/>
      <c r="N39"/>
    </row>
    <row r="40" spans="2:14" x14ac:dyDescent="0.25">
      <c r="B40" s="318"/>
      <c r="C40" s="59"/>
      <c r="D40" s="59"/>
      <c r="E40" s="59"/>
      <c r="F40" s="59"/>
      <c r="G40" s="59"/>
      <c r="H40" s="59"/>
      <c r="I40" s="60"/>
      <c r="J40" s="60"/>
      <c r="K40" s="135"/>
      <c r="L40" s="136"/>
      <c r="M40" s="143"/>
      <c r="N40"/>
    </row>
    <row r="41" spans="2:14" x14ac:dyDescent="0.25">
      <c r="B41" s="318"/>
      <c r="C41" s="57"/>
      <c r="D41" s="57"/>
      <c r="E41" s="57"/>
      <c r="F41" s="57"/>
      <c r="G41" s="57"/>
      <c r="H41" s="57"/>
      <c r="I41" s="58"/>
      <c r="J41" s="58"/>
      <c r="K41" s="137"/>
      <c r="L41" s="137"/>
      <c r="M41" s="142"/>
      <c r="N41"/>
    </row>
    <row r="42" spans="2:14" x14ac:dyDescent="0.25">
      <c r="B42" s="318"/>
      <c r="C42" s="59"/>
      <c r="D42" s="59"/>
      <c r="E42" s="59"/>
      <c r="F42" s="59"/>
      <c r="G42" s="59"/>
      <c r="H42" s="59"/>
      <c r="I42" s="60"/>
      <c r="J42" s="60"/>
      <c r="K42" s="136"/>
      <c r="L42" s="136"/>
      <c r="M42" s="143"/>
      <c r="N42"/>
    </row>
    <row r="43" spans="2:14" x14ac:dyDescent="0.25">
      <c r="B43" s="318"/>
      <c r="C43" s="57"/>
      <c r="D43" s="57"/>
      <c r="E43" s="57"/>
      <c r="F43" s="57"/>
      <c r="G43" s="57"/>
      <c r="H43" s="57"/>
      <c r="I43" s="58"/>
      <c r="J43" s="58"/>
      <c r="K43" s="137"/>
      <c r="L43" s="137"/>
      <c r="M43" s="142"/>
      <c r="N43"/>
    </row>
    <row r="44" spans="2:14" x14ac:dyDescent="0.25">
      <c r="B44" s="318"/>
      <c r="C44" s="59"/>
      <c r="D44" s="59"/>
      <c r="E44" s="59"/>
      <c r="F44" s="59"/>
      <c r="G44" s="59"/>
      <c r="H44" s="59"/>
      <c r="I44" s="60"/>
      <c r="J44" s="60"/>
      <c r="K44" s="136"/>
      <c r="L44" s="136"/>
      <c r="M44" s="143"/>
      <c r="N44"/>
    </row>
    <row r="45" spans="2:14" x14ac:dyDescent="0.25">
      <c r="B45" s="318"/>
      <c r="C45" s="57"/>
      <c r="D45" s="57"/>
      <c r="E45" s="57"/>
      <c r="F45" s="57"/>
      <c r="G45" s="57"/>
      <c r="H45" s="57"/>
      <c r="I45" s="58"/>
      <c r="J45" s="58"/>
      <c r="K45" s="137"/>
      <c r="L45" s="137"/>
      <c r="M45" s="142"/>
      <c r="N45"/>
    </row>
    <row r="46" spans="2:14" x14ac:dyDescent="0.25">
      <c r="B46" s="318"/>
      <c r="C46" s="59"/>
      <c r="D46" s="59"/>
      <c r="E46" s="59"/>
      <c r="F46" s="59"/>
      <c r="G46" s="59"/>
      <c r="H46" s="59"/>
      <c r="I46" s="60"/>
      <c r="J46" s="60"/>
      <c r="K46" s="136"/>
      <c r="L46" s="136"/>
      <c r="M46" s="143"/>
      <c r="N46"/>
    </row>
    <row r="47" spans="2:14" x14ac:dyDescent="0.25">
      <c r="B47" s="318"/>
      <c r="C47" s="61"/>
      <c r="D47" s="61"/>
      <c r="E47" s="61"/>
      <c r="F47" s="61"/>
      <c r="G47" s="61"/>
      <c r="H47" s="61"/>
      <c r="I47" s="62"/>
      <c r="J47" s="62"/>
      <c r="K47" s="138"/>
      <c r="L47" s="138"/>
      <c r="M47" s="144"/>
      <c r="N47"/>
    </row>
    <row r="48" spans="2:14" ht="15.75" thickBot="1" x14ac:dyDescent="0.3">
      <c r="B48" s="318"/>
      <c r="C48" s="32"/>
      <c r="D48" s="32"/>
      <c r="E48" s="32"/>
      <c r="F48" s="32"/>
      <c r="G48" s="32"/>
      <c r="H48" s="32"/>
      <c r="I48" s="33">
        <f>SUM(I38:I47)</f>
        <v>0</v>
      </c>
      <c r="J48" s="33">
        <f>SUM(J38:J47)</f>
        <v>0</v>
      </c>
      <c r="K48" s="139"/>
      <c r="L48" s="139"/>
      <c r="M48"/>
      <c r="N48"/>
    </row>
    <row r="49" spans="2:15" ht="15.75" thickTop="1" x14ac:dyDescent="0.25">
      <c r="B49" s="318"/>
      <c r="C49" s="34"/>
      <c r="D49" s="34"/>
      <c r="E49" s="34"/>
      <c r="F49" s="34" t="s">
        <v>114</v>
      </c>
      <c r="G49" s="34"/>
      <c r="H49" s="34"/>
      <c r="I49" s="35">
        <f>'1. Gruppenaufteilung'!I17</f>
        <v>0</v>
      </c>
      <c r="J49" s="36"/>
      <c r="K49" s="140"/>
      <c r="L49" s="140"/>
      <c r="M49" s="140"/>
      <c r="N49" s="140"/>
    </row>
    <row r="50" spans="2:15" x14ac:dyDescent="0.25">
      <c r="B50" s="318"/>
      <c r="C50" s="34"/>
      <c r="D50" s="34"/>
      <c r="E50" s="34"/>
      <c r="F50" s="34" t="s">
        <v>115</v>
      </c>
      <c r="G50" s="34"/>
      <c r="H50" s="34"/>
      <c r="I50" s="37"/>
      <c r="J50" s="38">
        <f>'1. Gruppenaufteilung'!J17</f>
        <v>0</v>
      </c>
      <c r="K50" s="140"/>
      <c r="L50" s="140"/>
      <c r="M50" s="140"/>
      <c r="N50" s="140"/>
    </row>
    <row r="51" spans="2:15" ht="15.75" thickBot="1" x14ac:dyDescent="0.3">
      <c r="B51" s="318"/>
      <c r="C51" s="34"/>
      <c r="D51" s="34"/>
      <c r="E51" s="34"/>
      <c r="F51" s="34" t="s">
        <v>113</v>
      </c>
      <c r="G51" s="34"/>
      <c r="H51" s="34"/>
      <c r="I51" s="39">
        <f>I48-I49</f>
        <v>0</v>
      </c>
      <c r="J51" s="40">
        <f>J48-J50</f>
        <v>0</v>
      </c>
      <c r="K51" s="140"/>
      <c r="L51" s="140"/>
      <c r="M51" s="140"/>
      <c r="N51" s="140"/>
    </row>
    <row r="52" spans="2:15" ht="15.75" thickTop="1" x14ac:dyDescent="0.25">
      <c r="B52" s="318"/>
      <c r="C52" s="34"/>
      <c r="D52" s="34"/>
      <c r="E52" s="34"/>
      <c r="F52" s="34"/>
      <c r="G52" s="34"/>
      <c r="H52" s="34"/>
      <c r="I52" s="41"/>
      <c r="J52" s="41"/>
      <c r="K52" s="140"/>
      <c r="L52" s="140"/>
      <c r="M52" s="140"/>
      <c r="N52" s="140"/>
    </row>
    <row r="53" spans="2:15" s="46" customFormat="1" ht="15.75" x14ac:dyDescent="0.25">
      <c r="B53" s="318"/>
      <c r="C53" s="47" t="s">
        <v>33</v>
      </c>
      <c r="D53" s="48">
        <f>'1. Gruppenaufteilung'!C18</f>
        <v>0</v>
      </c>
      <c r="E53" s="43"/>
      <c r="F53" s="120">
        <f>'1. Gruppenaufteilung'!C8</f>
        <v>0</v>
      </c>
      <c r="G53" s="128">
        <f>'1. Gruppenaufteilung'!C9</f>
        <v>0</v>
      </c>
      <c r="H53" s="119"/>
      <c r="I53" s="319" t="s">
        <v>27</v>
      </c>
      <c r="J53" s="320"/>
      <c r="K53" s="319" t="s">
        <v>28</v>
      </c>
      <c r="L53" s="320"/>
      <c r="M53"/>
      <c r="N53"/>
      <c r="O53" s="1"/>
    </row>
    <row r="54" spans="2:15" ht="38.25" x14ac:dyDescent="0.25">
      <c r="B54" s="318"/>
      <c r="C54" s="211" t="s">
        <v>21</v>
      </c>
      <c r="D54" s="211" t="s">
        <v>22</v>
      </c>
      <c r="E54" s="212" t="s">
        <v>23</v>
      </c>
      <c r="F54" s="211" t="s">
        <v>24</v>
      </c>
      <c r="G54" s="211" t="s">
        <v>25</v>
      </c>
      <c r="H54" s="212" t="s">
        <v>26</v>
      </c>
      <c r="I54" s="212" t="s">
        <v>16</v>
      </c>
      <c r="J54" s="212" t="s">
        <v>17</v>
      </c>
      <c r="K54" s="212" t="s">
        <v>29</v>
      </c>
      <c r="L54" s="212" t="s">
        <v>156</v>
      </c>
      <c r="M54" s="212" t="s">
        <v>30</v>
      </c>
      <c r="N54"/>
    </row>
    <row r="55" spans="2:15" x14ac:dyDescent="0.25">
      <c r="B55" s="318"/>
      <c r="C55" s="54"/>
      <c r="D55" s="54"/>
      <c r="E55" s="55"/>
      <c r="F55" s="54"/>
      <c r="G55" s="54"/>
      <c r="H55" s="54"/>
      <c r="I55" s="56"/>
      <c r="J55" s="56"/>
      <c r="K55" s="133"/>
      <c r="L55" s="133"/>
      <c r="M55" s="141"/>
      <c r="N55"/>
    </row>
    <row r="56" spans="2:15" x14ac:dyDescent="0.25">
      <c r="B56" s="318"/>
      <c r="C56" s="57"/>
      <c r="D56" s="57"/>
      <c r="E56" s="57"/>
      <c r="F56" s="57"/>
      <c r="G56" s="57"/>
      <c r="H56" s="57"/>
      <c r="I56" s="58"/>
      <c r="J56" s="58"/>
      <c r="K56" s="134"/>
      <c r="L56" s="134"/>
      <c r="M56" s="142"/>
      <c r="N56"/>
    </row>
    <row r="57" spans="2:15" x14ac:dyDescent="0.25">
      <c r="B57" s="318"/>
      <c r="C57" s="59"/>
      <c r="D57" s="59"/>
      <c r="E57" s="59"/>
      <c r="F57" s="59"/>
      <c r="G57" s="59"/>
      <c r="H57" s="59"/>
      <c r="I57" s="60"/>
      <c r="J57" s="60"/>
      <c r="K57" s="135"/>
      <c r="L57" s="136"/>
      <c r="M57" s="143"/>
      <c r="N57"/>
    </row>
    <row r="58" spans="2:15" x14ac:dyDescent="0.25">
      <c r="B58" s="318"/>
      <c r="C58" s="57"/>
      <c r="D58" s="57"/>
      <c r="E58" s="57"/>
      <c r="F58" s="57"/>
      <c r="G58" s="57"/>
      <c r="H58" s="57"/>
      <c r="I58" s="58"/>
      <c r="J58" s="58"/>
      <c r="K58" s="137"/>
      <c r="L58" s="137"/>
      <c r="M58" s="142"/>
      <c r="N58"/>
    </row>
    <row r="59" spans="2:15" x14ac:dyDescent="0.25">
      <c r="B59" s="318"/>
      <c r="C59" s="59"/>
      <c r="D59" s="59"/>
      <c r="E59" s="59"/>
      <c r="F59" s="59"/>
      <c r="G59" s="59"/>
      <c r="H59" s="59"/>
      <c r="I59" s="60"/>
      <c r="J59" s="60"/>
      <c r="K59" s="136"/>
      <c r="L59" s="136"/>
      <c r="M59" s="143"/>
      <c r="N59"/>
    </row>
    <row r="60" spans="2:15" x14ac:dyDescent="0.25">
      <c r="B60" s="318"/>
      <c r="C60" s="57"/>
      <c r="D60" s="57"/>
      <c r="E60" s="57"/>
      <c r="F60" s="57"/>
      <c r="G60" s="57"/>
      <c r="H60" s="57"/>
      <c r="I60" s="58"/>
      <c r="J60" s="58"/>
      <c r="K60" s="137"/>
      <c r="L60" s="137"/>
      <c r="M60" s="142"/>
      <c r="N60"/>
    </row>
    <row r="61" spans="2:15" x14ac:dyDescent="0.25">
      <c r="B61" s="318"/>
      <c r="C61" s="59"/>
      <c r="D61" s="59"/>
      <c r="E61" s="59"/>
      <c r="F61" s="59"/>
      <c r="G61" s="59"/>
      <c r="H61" s="59"/>
      <c r="I61" s="60"/>
      <c r="J61" s="60"/>
      <c r="K61" s="136"/>
      <c r="L61" s="136"/>
      <c r="M61" s="143"/>
      <c r="N61"/>
    </row>
    <row r="62" spans="2:15" x14ac:dyDescent="0.25">
      <c r="B62" s="318"/>
      <c r="C62" s="57"/>
      <c r="D62" s="57"/>
      <c r="E62" s="57"/>
      <c r="F62" s="57"/>
      <c r="G62" s="57"/>
      <c r="H62" s="57"/>
      <c r="I62" s="58"/>
      <c r="J62" s="58"/>
      <c r="K62" s="137"/>
      <c r="L62" s="137"/>
      <c r="M62" s="142"/>
      <c r="N62"/>
    </row>
    <row r="63" spans="2:15" x14ac:dyDescent="0.25">
      <c r="B63" s="318"/>
      <c r="C63" s="59"/>
      <c r="D63" s="59"/>
      <c r="E63" s="59"/>
      <c r="F63" s="59"/>
      <c r="G63" s="59"/>
      <c r="H63" s="59"/>
      <c r="I63" s="60"/>
      <c r="J63" s="60"/>
      <c r="K63" s="136"/>
      <c r="L63" s="136"/>
      <c r="M63" s="143"/>
      <c r="N63"/>
    </row>
    <row r="64" spans="2:15" x14ac:dyDescent="0.25">
      <c r="B64" s="318"/>
      <c r="C64" s="61"/>
      <c r="D64" s="61"/>
      <c r="E64" s="61"/>
      <c r="F64" s="61"/>
      <c r="G64" s="61"/>
      <c r="H64" s="61"/>
      <c r="I64" s="62"/>
      <c r="J64" s="62"/>
      <c r="K64" s="138"/>
      <c r="L64" s="138"/>
      <c r="M64" s="144"/>
      <c r="N64"/>
    </row>
    <row r="65" spans="2:14" ht="15.75" thickBot="1" x14ac:dyDescent="0.3">
      <c r="B65" s="318"/>
      <c r="C65" s="32"/>
      <c r="D65" s="32"/>
      <c r="E65" s="32"/>
      <c r="F65" s="32"/>
      <c r="G65" s="32"/>
      <c r="H65" s="32"/>
      <c r="I65" s="33">
        <f>SUM(I55:I64)</f>
        <v>0</v>
      </c>
      <c r="J65" s="33">
        <f>SUM(J55:J64)</f>
        <v>0</v>
      </c>
      <c r="K65" s="139"/>
      <c r="L65" s="139"/>
      <c r="M65"/>
      <c r="N65"/>
    </row>
    <row r="66" spans="2:14" ht="15.75" thickTop="1" x14ac:dyDescent="0.25">
      <c r="C66" s="34"/>
      <c r="D66" s="34"/>
      <c r="E66" s="34"/>
      <c r="F66" s="34" t="s">
        <v>114</v>
      </c>
      <c r="G66" s="34"/>
      <c r="H66" s="34"/>
      <c r="I66" s="35">
        <f>'1. Gruppenaufteilung'!I18</f>
        <v>0</v>
      </c>
      <c r="J66" s="36"/>
      <c r="K66" s="140"/>
      <c r="L66" s="140"/>
      <c r="M66" s="140"/>
      <c r="N66" s="140"/>
    </row>
    <row r="67" spans="2:14" x14ac:dyDescent="0.25">
      <c r="C67" s="34"/>
      <c r="D67" s="34"/>
      <c r="E67" s="34"/>
      <c r="F67" s="34" t="s">
        <v>115</v>
      </c>
      <c r="G67" s="34"/>
      <c r="H67" s="34"/>
      <c r="I67" s="37"/>
      <c r="J67" s="38">
        <f>'1. Gruppenaufteilung'!J18</f>
        <v>0</v>
      </c>
      <c r="K67" s="140"/>
      <c r="L67" s="140"/>
      <c r="M67" s="140"/>
      <c r="N67" s="140"/>
    </row>
    <row r="68" spans="2:14" ht="15.75" thickBot="1" x14ac:dyDescent="0.3">
      <c r="C68" s="34"/>
      <c r="D68" s="34"/>
      <c r="E68" s="34"/>
      <c r="F68" s="34" t="s">
        <v>113</v>
      </c>
      <c r="G68" s="34"/>
      <c r="H68" s="34"/>
      <c r="I68" s="39">
        <f>I65-I66</f>
        <v>0</v>
      </c>
      <c r="J68" s="40">
        <f>J65-J67</f>
        <v>0</v>
      </c>
      <c r="K68" s="140"/>
      <c r="L68" s="140"/>
      <c r="M68" s="140"/>
      <c r="N68" s="140"/>
    </row>
    <row r="69" spans="2:14" ht="15.75" thickTop="1" x14ac:dyDescent="0.25"/>
    <row r="70" spans="2:14" x14ac:dyDescent="0.25"/>
    <row r="71" spans="2:14" x14ac:dyDescent="0.25"/>
    <row r="72" spans="2:14" x14ac:dyDescent="0.25"/>
    <row r="73" spans="2:14" x14ac:dyDescent="0.25"/>
    <row r="74" spans="2:14" x14ac:dyDescent="0.25"/>
    <row r="75" spans="2:14" x14ac:dyDescent="0.25"/>
    <row r="76" spans="2:14" x14ac:dyDescent="0.25"/>
    <row r="77" spans="2:14" x14ac:dyDescent="0.25"/>
    <row r="78" spans="2:14" x14ac:dyDescent="0.25"/>
  </sheetData>
  <mergeCells count="11">
    <mergeCell ref="I1:K1"/>
    <mergeCell ref="B2:B31"/>
    <mergeCell ref="B36:B65"/>
    <mergeCell ref="I2:J2"/>
    <mergeCell ref="I19:J19"/>
    <mergeCell ref="I36:J36"/>
    <mergeCell ref="I53:J53"/>
    <mergeCell ref="K2:L2"/>
    <mergeCell ref="K19:L19"/>
    <mergeCell ref="K36:L36"/>
    <mergeCell ref="K53:L53"/>
  </mergeCells>
  <conditionalFormatting sqref="I17:J18 I34:J35">
    <cfRule type="cellIs" dxfId="31" priority="23" operator="lessThan">
      <formula>0</formula>
    </cfRule>
    <cfRule type="cellIs" dxfId="30" priority="24" operator="greaterThan">
      <formula>0</formula>
    </cfRule>
  </conditionalFormatting>
  <conditionalFormatting sqref="I51:J52">
    <cfRule type="cellIs" dxfId="29" priority="8" operator="lessThan">
      <formula>0</formula>
    </cfRule>
    <cfRule type="cellIs" dxfId="28" priority="9" operator="greaterThan">
      <formula>0</formula>
    </cfRule>
  </conditionalFormatting>
  <conditionalFormatting sqref="I68:J68">
    <cfRule type="cellIs" dxfId="27" priority="5" operator="lessThan">
      <formula>0</formula>
    </cfRule>
    <cfRule type="cellIs" dxfId="26" priority="6" operator="greaterThan">
      <formula>0</formula>
    </cfRule>
  </conditionalFormatting>
  <conditionalFormatting sqref="K4:L13 K21:L30 K38:L47 K55:L64">
    <cfRule type="expression" dxfId="25" priority="16">
      <formula>TODAY()&gt;=DATE(YEAR(K4)+5,MONTH(K4),DAY(K4))</formula>
    </cfRule>
  </conditionalFormatting>
  <dataValidations count="2">
    <dataValidation type="list" allowBlank="1" showInputMessage="1" showErrorMessage="1" sqref="G4:G13 G21:G30 G38:G47 G55:G64" xr:uid="{00000000-0002-0000-0100-000000000000}">
      <formula1>Personnel_éducatif</formula1>
    </dataValidation>
    <dataValidation allowBlank="1" showInputMessage="1" showErrorMessage="1" promptTitle="Validité" prompt="Les dates antérieures à 5 ans à compter de la date du jour s'affichent en rouge. Les documents sont périmés et doivent être renouvellés. " sqref="K3:L3 K20:L20 K37:L37 K54:L54" xr:uid="{00000000-0002-0000-0100-000001000000}"/>
  </dataValidations>
  <pageMargins left="0.70866141732283472" right="0.70866141732283472" top="0.35433070866141736" bottom="0.74803149606299213" header="0.31496062992125984" footer="0.31496062992125984"/>
  <pageSetup paperSize="9" scale="73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rgb="FF92D050"/>
    <pageSetUpPr fitToPage="1"/>
  </sheetPr>
  <dimension ref="A1:P77"/>
  <sheetViews>
    <sheetView tabSelected="1" topLeftCell="A38" zoomScale="120" zoomScaleNormal="120" workbookViewId="0">
      <selection activeCell="K4" sqref="K4"/>
    </sheetView>
  </sheetViews>
  <sheetFormatPr baseColWidth="10" defaultColWidth="0" defaultRowHeight="15" zeroHeight="1" x14ac:dyDescent="0.25"/>
  <cols>
    <col min="1" max="1" width="1.5703125" customWidth="1"/>
    <col min="2" max="2" width="4.5703125" customWidth="1"/>
    <col min="3" max="3" width="17.42578125" customWidth="1"/>
    <col min="4" max="4" width="13.42578125" customWidth="1"/>
    <col min="5" max="5" width="10.140625" customWidth="1"/>
    <col min="6" max="6" width="14.5703125" customWidth="1"/>
    <col min="7" max="7" width="15.42578125" customWidth="1"/>
    <col min="8" max="8" width="12" customWidth="1"/>
    <col min="9" max="10" width="11.42578125" customWidth="1"/>
    <col min="11" max="12" width="10.140625" customWidth="1"/>
    <col min="13" max="13" width="33.140625" customWidth="1"/>
    <col min="14" max="14" width="10.140625" customWidth="1"/>
    <col min="15" max="15" width="26" customWidth="1"/>
    <col min="16" max="16" width="1.5703125" customWidth="1"/>
    <col min="17" max="16384" width="11.42578125" hidden="1"/>
  </cols>
  <sheetData>
    <row r="1" spans="2:14" ht="81.75" customHeight="1" x14ac:dyDescent="0.25">
      <c r="I1" s="315" t="s">
        <v>162</v>
      </c>
      <c r="J1" s="316"/>
      <c r="K1" s="316"/>
    </row>
    <row r="2" spans="2:14" s="1" customFormat="1" ht="15.75" x14ac:dyDescent="0.25">
      <c r="B2" s="317" t="s">
        <v>65</v>
      </c>
      <c r="C2" s="63" t="s">
        <v>34</v>
      </c>
      <c r="D2" s="48">
        <f>'1. Gruppenaufteilung'!C19</f>
        <v>0</v>
      </c>
      <c r="E2" s="43"/>
      <c r="F2" s="120">
        <f>'1. Gruppenaufteilung'!C8</f>
        <v>0</v>
      </c>
      <c r="G2" s="128">
        <f>'1. Gruppenaufteilung'!C9</f>
        <v>0</v>
      </c>
      <c r="H2" s="119"/>
      <c r="I2" s="319" t="s">
        <v>27</v>
      </c>
      <c r="J2" s="320"/>
      <c r="K2" s="319" t="s">
        <v>28</v>
      </c>
      <c r="L2" s="320"/>
    </row>
    <row r="3" spans="2:14" s="1" customFormat="1" ht="38.25" x14ac:dyDescent="0.25">
      <c r="B3" s="318"/>
      <c r="C3" s="211" t="s">
        <v>21</v>
      </c>
      <c r="D3" s="211" t="s">
        <v>22</v>
      </c>
      <c r="E3" s="212" t="s">
        <v>23</v>
      </c>
      <c r="F3" s="211" t="s">
        <v>24</v>
      </c>
      <c r="G3" s="211" t="s">
        <v>25</v>
      </c>
      <c r="H3" s="212" t="s">
        <v>26</v>
      </c>
      <c r="I3" s="212" t="s">
        <v>16</v>
      </c>
      <c r="J3" s="212" t="s">
        <v>17</v>
      </c>
      <c r="K3" s="212" t="s">
        <v>29</v>
      </c>
      <c r="L3" s="212" t="s">
        <v>156</v>
      </c>
      <c r="M3" s="212" t="s">
        <v>30</v>
      </c>
    </row>
    <row r="4" spans="2:14" s="1" customFormat="1" x14ac:dyDescent="0.25">
      <c r="B4" s="318"/>
      <c r="C4" s="54"/>
      <c r="D4" s="54"/>
      <c r="E4" s="55"/>
      <c r="F4" s="54"/>
      <c r="G4" s="54"/>
      <c r="H4" s="54"/>
      <c r="I4" s="56"/>
      <c r="J4" s="56"/>
      <c r="K4" s="133"/>
      <c r="L4" s="133"/>
      <c r="M4" s="141"/>
    </row>
    <row r="5" spans="2:14" s="1" customFormat="1" x14ac:dyDescent="0.25">
      <c r="B5" s="318"/>
      <c r="C5" s="57"/>
      <c r="D5" s="57"/>
      <c r="E5" s="57"/>
      <c r="F5" s="57"/>
      <c r="G5" s="57"/>
      <c r="H5" s="57"/>
      <c r="I5" s="58"/>
      <c r="J5" s="58"/>
      <c r="K5" s="134"/>
      <c r="L5" s="134"/>
      <c r="M5" s="142"/>
    </row>
    <row r="6" spans="2:14" s="1" customFormat="1" x14ac:dyDescent="0.25">
      <c r="B6" s="318"/>
      <c r="C6" s="59"/>
      <c r="D6" s="59"/>
      <c r="E6" s="59"/>
      <c r="F6" s="59"/>
      <c r="G6" s="59"/>
      <c r="H6" s="59"/>
      <c r="I6" s="60"/>
      <c r="J6" s="60"/>
      <c r="K6" s="135"/>
      <c r="L6" s="136"/>
      <c r="M6" s="143"/>
    </row>
    <row r="7" spans="2:14" s="1" customFormat="1" x14ac:dyDescent="0.25">
      <c r="B7" s="318"/>
      <c r="C7" s="57"/>
      <c r="D7" s="57"/>
      <c r="E7" s="57"/>
      <c r="F7" s="57"/>
      <c r="G7" s="57"/>
      <c r="H7" s="57"/>
      <c r="I7" s="58"/>
      <c r="J7" s="58"/>
      <c r="K7" s="137"/>
      <c r="L7" s="137"/>
      <c r="M7" s="142"/>
    </row>
    <row r="8" spans="2:14" s="1" customFormat="1" x14ac:dyDescent="0.25">
      <c r="B8" s="318"/>
      <c r="C8" s="59"/>
      <c r="D8" s="59"/>
      <c r="E8" s="59"/>
      <c r="F8" s="59"/>
      <c r="G8" s="59"/>
      <c r="H8" s="59"/>
      <c r="I8" s="60"/>
      <c r="J8" s="60"/>
      <c r="K8" s="136"/>
      <c r="L8" s="136"/>
      <c r="M8" s="143"/>
    </row>
    <row r="9" spans="2:14" s="1" customFormat="1" x14ac:dyDescent="0.25">
      <c r="B9" s="318"/>
      <c r="C9" s="57"/>
      <c r="D9" s="57"/>
      <c r="E9" s="57"/>
      <c r="F9" s="57"/>
      <c r="G9" s="57"/>
      <c r="H9" s="57"/>
      <c r="I9" s="58"/>
      <c r="J9" s="58"/>
      <c r="K9" s="137"/>
      <c r="L9" s="137"/>
      <c r="M9" s="142"/>
    </row>
    <row r="10" spans="2:14" s="1" customFormat="1" x14ac:dyDescent="0.25">
      <c r="B10" s="318"/>
      <c r="C10" s="59"/>
      <c r="D10" s="59"/>
      <c r="E10" s="59"/>
      <c r="F10" s="59"/>
      <c r="G10" s="59"/>
      <c r="H10" s="59"/>
      <c r="I10" s="60"/>
      <c r="J10" s="60"/>
      <c r="K10" s="136"/>
      <c r="L10" s="136"/>
      <c r="M10" s="143"/>
    </row>
    <row r="11" spans="2:14" s="1" customFormat="1" x14ac:dyDescent="0.25">
      <c r="B11" s="318"/>
      <c r="C11" s="57"/>
      <c r="D11" s="57"/>
      <c r="E11" s="57"/>
      <c r="F11" s="57"/>
      <c r="G11" s="57"/>
      <c r="H11" s="57"/>
      <c r="I11" s="58"/>
      <c r="J11" s="58"/>
      <c r="K11" s="137"/>
      <c r="L11" s="137"/>
      <c r="M11" s="142"/>
    </row>
    <row r="12" spans="2:14" s="1" customFormat="1" x14ac:dyDescent="0.25">
      <c r="B12" s="318"/>
      <c r="C12" s="59"/>
      <c r="D12" s="59"/>
      <c r="E12" s="59"/>
      <c r="F12" s="59"/>
      <c r="G12" s="59"/>
      <c r="H12" s="59"/>
      <c r="I12" s="60"/>
      <c r="J12" s="60"/>
      <c r="K12" s="136"/>
      <c r="L12" s="136"/>
      <c r="M12" s="143"/>
    </row>
    <row r="13" spans="2:14" s="1" customFormat="1" x14ac:dyDescent="0.25">
      <c r="B13" s="318"/>
      <c r="C13" s="61"/>
      <c r="D13" s="61"/>
      <c r="E13" s="61"/>
      <c r="F13" s="61"/>
      <c r="G13" s="61"/>
      <c r="H13" s="61"/>
      <c r="I13" s="62"/>
      <c r="J13" s="62"/>
      <c r="K13" s="138"/>
      <c r="L13" s="138"/>
      <c r="M13" s="144"/>
    </row>
    <row r="14" spans="2:14" s="1" customFormat="1" ht="15.75" thickBot="1" x14ac:dyDescent="0.3">
      <c r="B14" s="318"/>
      <c r="C14" s="32"/>
      <c r="D14" s="32"/>
      <c r="E14" s="32"/>
      <c r="F14" s="32"/>
      <c r="G14" s="32"/>
      <c r="H14" s="32"/>
      <c r="I14" s="33">
        <f>SUM(I4:I13)</f>
        <v>0</v>
      </c>
      <c r="J14" s="33">
        <f>SUM(J4:J13)</f>
        <v>0</v>
      </c>
      <c r="K14" s="32"/>
      <c r="L14" s="32"/>
    </row>
    <row r="15" spans="2:14" s="1" customFormat="1" ht="15.75" thickTop="1" x14ac:dyDescent="0.25">
      <c r="B15" s="318"/>
      <c r="C15" s="34"/>
      <c r="D15" s="34"/>
      <c r="E15" s="34"/>
      <c r="F15" s="34" t="s">
        <v>114</v>
      </c>
      <c r="G15" s="34"/>
      <c r="H15" s="34"/>
      <c r="I15" s="35">
        <f>'1. Gruppenaufteilung'!I19</f>
        <v>0</v>
      </c>
      <c r="J15" s="36"/>
      <c r="K15" s="34"/>
      <c r="L15" s="34"/>
      <c r="M15" s="34"/>
      <c r="N15" s="34"/>
    </row>
    <row r="16" spans="2:14" s="1" customFormat="1" x14ac:dyDescent="0.25">
      <c r="B16" s="318"/>
      <c r="C16" s="34"/>
      <c r="D16" s="34"/>
      <c r="E16" s="34"/>
      <c r="F16" s="34" t="s">
        <v>115</v>
      </c>
      <c r="G16" s="34"/>
      <c r="H16" s="34"/>
      <c r="I16" s="37"/>
      <c r="J16" s="38">
        <f>'1. Gruppenaufteilung'!J19</f>
        <v>0</v>
      </c>
      <c r="K16" s="34"/>
      <c r="L16" s="34"/>
      <c r="M16" s="34"/>
      <c r="N16" s="34"/>
    </row>
    <row r="17" spans="2:15" s="1" customFormat="1" ht="15.75" thickBot="1" x14ac:dyDescent="0.3">
      <c r="B17" s="318"/>
      <c r="C17" s="34"/>
      <c r="D17" s="34"/>
      <c r="E17" s="34"/>
      <c r="F17" s="34" t="s">
        <v>113</v>
      </c>
      <c r="G17" s="34"/>
      <c r="H17" s="34"/>
      <c r="I17" s="39">
        <f>I14-I15</f>
        <v>0</v>
      </c>
      <c r="J17" s="40">
        <f>J14-J16</f>
        <v>0</v>
      </c>
      <c r="K17" s="34"/>
      <c r="L17" s="34"/>
      <c r="M17" s="34"/>
      <c r="N17" s="34"/>
    </row>
    <row r="18" spans="2:15" s="1" customFormat="1" ht="15.75" thickTop="1" x14ac:dyDescent="0.25">
      <c r="B18" s="318"/>
      <c r="C18" s="34"/>
      <c r="D18" s="34"/>
      <c r="E18" s="34"/>
      <c r="F18" s="34"/>
      <c r="G18" s="34"/>
      <c r="H18" s="34"/>
      <c r="I18" s="41"/>
      <c r="J18" s="41"/>
      <c r="K18" s="34"/>
      <c r="L18" s="34"/>
      <c r="M18" s="34"/>
      <c r="N18" s="34"/>
    </row>
    <row r="19" spans="2:15" ht="15.75" x14ac:dyDescent="0.25">
      <c r="B19" s="318"/>
      <c r="C19" s="64" t="s">
        <v>35</v>
      </c>
      <c r="D19" s="48">
        <f>'1. Gruppenaufteilung'!C20</f>
        <v>0</v>
      </c>
      <c r="E19" s="43"/>
      <c r="F19" s="120">
        <f>'1. Gruppenaufteilung'!C8</f>
        <v>0</v>
      </c>
      <c r="G19" s="128">
        <f>'1. Gruppenaufteilung'!C9</f>
        <v>0</v>
      </c>
      <c r="H19" s="119"/>
      <c r="I19" s="319" t="s">
        <v>27</v>
      </c>
      <c r="J19" s="320"/>
      <c r="K19" s="319" t="s">
        <v>28</v>
      </c>
      <c r="L19" s="320"/>
      <c r="O19" s="1"/>
    </row>
    <row r="20" spans="2:15" ht="38.25" x14ac:dyDescent="0.25">
      <c r="B20" s="318"/>
      <c r="C20" s="211" t="s">
        <v>21</v>
      </c>
      <c r="D20" s="211" t="s">
        <v>22</v>
      </c>
      <c r="E20" s="212" t="s">
        <v>23</v>
      </c>
      <c r="F20" s="211" t="s">
        <v>24</v>
      </c>
      <c r="G20" s="211" t="s">
        <v>25</v>
      </c>
      <c r="H20" s="212" t="s">
        <v>26</v>
      </c>
      <c r="I20" s="212" t="s">
        <v>16</v>
      </c>
      <c r="J20" s="212" t="s">
        <v>17</v>
      </c>
      <c r="K20" s="212" t="s">
        <v>29</v>
      </c>
      <c r="L20" s="212" t="s">
        <v>156</v>
      </c>
      <c r="M20" s="212" t="s">
        <v>30</v>
      </c>
    </row>
    <row r="21" spans="2:15" x14ac:dyDescent="0.25">
      <c r="B21" s="318"/>
      <c r="C21" s="54"/>
      <c r="D21" s="54"/>
      <c r="E21" s="55"/>
      <c r="F21" s="54"/>
      <c r="G21" s="54"/>
      <c r="H21" s="54"/>
      <c r="I21" s="56"/>
      <c r="J21" s="56"/>
      <c r="K21" s="133"/>
      <c r="L21" s="133"/>
      <c r="M21" s="141"/>
    </row>
    <row r="22" spans="2:15" x14ac:dyDescent="0.25">
      <c r="B22" s="318"/>
      <c r="C22" s="57"/>
      <c r="D22" s="57"/>
      <c r="E22" s="57"/>
      <c r="F22" s="57"/>
      <c r="G22" s="57"/>
      <c r="H22" s="57"/>
      <c r="I22" s="58"/>
      <c r="J22" s="58"/>
      <c r="K22" s="134"/>
      <c r="L22" s="134"/>
      <c r="M22" s="142"/>
    </row>
    <row r="23" spans="2:15" x14ac:dyDescent="0.25">
      <c r="B23" s="318"/>
      <c r="C23" s="59"/>
      <c r="D23" s="59"/>
      <c r="E23" s="59"/>
      <c r="F23" s="59"/>
      <c r="G23" s="59"/>
      <c r="H23" s="59"/>
      <c r="I23" s="60"/>
      <c r="J23" s="60"/>
      <c r="K23" s="135"/>
      <c r="L23" s="136"/>
      <c r="M23" s="143"/>
    </row>
    <row r="24" spans="2:15" x14ac:dyDescent="0.25">
      <c r="B24" s="318"/>
      <c r="C24" s="57"/>
      <c r="D24" s="57"/>
      <c r="E24" s="57"/>
      <c r="F24" s="57"/>
      <c r="G24" s="57"/>
      <c r="H24" s="57"/>
      <c r="I24" s="58"/>
      <c r="J24" s="58"/>
      <c r="K24" s="137"/>
      <c r="L24" s="137"/>
      <c r="M24" s="142"/>
    </row>
    <row r="25" spans="2:15" x14ac:dyDescent="0.25">
      <c r="B25" s="318"/>
      <c r="C25" s="59"/>
      <c r="D25" s="59"/>
      <c r="E25" s="59"/>
      <c r="F25" s="59"/>
      <c r="G25" s="59"/>
      <c r="H25" s="59"/>
      <c r="I25" s="60"/>
      <c r="J25" s="60"/>
      <c r="K25" s="136"/>
      <c r="L25" s="136"/>
      <c r="M25" s="143"/>
    </row>
    <row r="26" spans="2:15" x14ac:dyDescent="0.25">
      <c r="B26" s="318"/>
      <c r="C26" s="57"/>
      <c r="D26" s="57"/>
      <c r="E26" s="57"/>
      <c r="F26" s="57"/>
      <c r="G26" s="57"/>
      <c r="H26" s="57"/>
      <c r="I26" s="58"/>
      <c r="J26" s="58"/>
      <c r="K26" s="137"/>
      <c r="L26" s="137"/>
      <c r="M26" s="142"/>
    </row>
    <row r="27" spans="2:15" x14ac:dyDescent="0.25">
      <c r="B27" s="318"/>
      <c r="C27" s="59"/>
      <c r="D27" s="59"/>
      <c r="E27" s="59"/>
      <c r="F27" s="59"/>
      <c r="G27" s="59"/>
      <c r="H27" s="59"/>
      <c r="I27" s="60"/>
      <c r="J27" s="60"/>
      <c r="K27" s="136"/>
      <c r="L27" s="136"/>
      <c r="M27" s="143"/>
    </row>
    <row r="28" spans="2:15" x14ac:dyDescent="0.25">
      <c r="B28" s="318"/>
      <c r="C28" s="57"/>
      <c r="D28" s="57"/>
      <c r="E28" s="57"/>
      <c r="F28" s="57"/>
      <c r="G28" s="57"/>
      <c r="H28" s="57"/>
      <c r="I28" s="58"/>
      <c r="J28" s="58"/>
      <c r="K28" s="137"/>
      <c r="L28" s="137"/>
      <c r="M28" s="142"/>
    </row>
    <row r="29" spans="2:15" x14ac:dyDescent="0.25">
      <c r="B29" s="318"/>
      <c r="C29" s="59"/>
      <c r="D29" s="59"/>
      <c r="E29" s="59"/>
      <c r="F29" s="59"/>
      <c r="G29" s="59"/>
      <c r="H29" s="59"/>
      <c r="I29" s="60"/>
      <c r="J29" s="60"/>
      <c r="K29" s="136"/>
      <c r="L29" s="136"/>
      <c r="M29" s="143"/>
    </row>
    <row r="30" spans="2:15" x14ac:dyDescent="0.25">
      <c r="B30" s="318"/>
      <c r="C30" s="61"/>
      <c r="D30" s="61"/>
      <c r="E30" s="61"/>
      <c r="F30" s="61"/>
      <c r="G30" s="61"/>
      <c r="H30" s="61"/>
      <c r="I30" s="62"/>
      <c r="J30" s="62"/>
      <c r="K30" s="138"/>
      <c r="L30" s="138"/>
      <c r="M30" s="144"/>
    </row>
    <row r="31" spans="2:15" ht="15.75" thickBot="1" x14ac:dyDescent="0.3">
      <c r="B31" s="318"/>
      <c r="C31" s="32"/>
      <c r="D31" s="32"/>
      <c r="E31" s="32"/>
      <c r="F31" s="32"/>
      <c r="G31" s="32"/>
      <c r="H31" s="32"/>
      <c r="I31" s="33">
        <f>SUM(I21:I30)</f>
        <v>0</v>
      </c>
      <c r="J31" s="33">
        <f>SUM(J21:J30)</f>
        <v>0</v>
      </c>
      <c r="K31" s="32"/>
      <c r="L31" s="32"/>
    </row>
    <row r="32" spans="2:15" ht="15.75" thickTop="1" x14ac:dyDescent="0.25">
      <c r="C32" s="34"/>
      <c r="D32" s="34"/>
      <c r="E32" s="34"/>
      <c r="F32" s="34" t="s">
        <v>114</v>
      </c>
      <c r="G32" s="34"/>
      <c r="H32" s="34"/>
      <c r="I32" s="35">
        <f>'1. Gruppenaufteilung'!I20</f>
        <v>0</v>
      </c>
      <c r="J32" s="36"/>
      <c r="K32" s="34"/>
      <c r="L32" s="34"/>
      <c r="M32" s="34"/>
      <c r="N32" s="34"/>
    </row>
    <row r="33" spans="2:14" x14ac:dyDescent="0.25">
      <c r="C33" s="34"/>
      <c r="D33" s="34"/>
      <c r="E33" s="34"/>
      <c r="F33" s="34" t="s">
        <v>115</v>
      </c>
      <c r="G33" s="34"/>
      <c r="H33" s="34"/>
      <c r="I33" s="37"/>
      <c r="J33" s="38">
        <f>'1. Gruppenaufteilung'!J20</f>
        <v>0</v>
      </c>
      <c r="K33" s="34"/>
      <c r="L33" s="34"/>
      <c r="M33" s="34"/>
      <c r="N33" s="34"/>
    </row>
    <row r="34" spans="2:14" ht="15.75" thickBot="1" x14ac:dyDescent="0.3">
      <c r="C34" s="34"/>
      <c r="D34" s="34"/>
      <c r="E34" s="34"/>
      <c r="F34" s="34" t="s">
        <v>113</v>
      </c>
      <c r="G34" s="34"/>
      <c r="H34" s="34"/>
      <c r="I34" s="39">
        <f>I31-I32</f>
        <v>0</v>
      </c>
      <c r="J34" s="40">
        <f>J31-J33</f>
        <v>0</v>
      </c>
      <c r="K34" s="34"/>
      <c r="L34" s="34"/>
      <c r="M34" s="34"/>
      <c r="N34" s="34"/>
    </row>
    <row r="35" spans="2:14" ht="15.75" thickTop="1" x14ac:dyDescent="0.25">
      <c r="C35" s="34"/>
      <c r="D35" s="34"/>
      <c r="E35" s="34"/>
      <c r="F35" s="34"/>
      <c r="G35" s="34"/>
      <c r="H35" s="34"/>
      <c r="I35" s="41"/>
      <c r="J35" s="41"/>
      <c r="K35" s="34"/>
      <c r="L35" s="34"/>
      <c r="M35" s="34"/>
      <c r="N35" s="34"/>
    </row>
    <row r="36" spans="2:14" s="1" customFormat="1" ht="15.75" x14ac:dyDescent="0.25">
      <c r="B36" s="317" t="s">
        <v>65</v>
      </c>
      <c r="C36" s="65" t="s">
        <v>36</v>
      </c>
      <c r="D36" s="49">
        <f>'1. Gruppenaufteilung'!C21</f>
        <v>0</v>
      </c>
      <c r="E36" s="31"/>
      <c r="F36" s="120">
        <f>'1. Gruppenaufteilung'!C8</f>
        <v>0</v>
      </c>
      <c r="G36" s="128">
        <f>'1. Gruppenaufteilung'!C9</f>
        <v>0</v>
      </c>
      <c r="H36" s="119"/>
      <c r="I36" s="319" t="s">
        <v>27</v>
      </c>
      <c r="J36" s="320"/>
      <c r="K36" s="319" t="s">
        <v>28</v>
      </c>
      <c r="L36" s="320"/>
      <c r="M36"/>
      <c r="N36"/>
    </row>
    <row r="37" spans="2:14" ht="38.25" x14ac:dyDescent="0.25">
      <c r="B37" s="318"/>
      <c r="C37" s="211" t="s">
        <v>21</v>
      </c>
      <c r="D37" s="211" t="s">
        <v>22</v>
      </c>
      <c r="E37" s="212" t="s">
        <v>23</v>
      </c>
      <c r="F37" s="211" t="s">
        <v>24</v>
      </c>
      <c r="G37" s="211" t="s">
        <v>25</v>
      </c>
      <c r="H37" s="212" t="s">
        <v>26</v>
      </c>
      <c r="I37" s="212" t="s">
        <v>16</v>
      </c>
      <c r="J37" s="212" t="s">
        <v>17</v>
      </c>
      <c r="K37" s="212" t="s">
        <v>29</v>
      </c>
      <c r="L37" s="212" t="s">
        <v>156</v>
      </c>
      <c r="M37" s="212" t="s">
        <v>30</v>
      </c>
    </row>
    <row r="38" spans="2:14" x14ac:dyDescent="0.25">
      <c r="B38" s="318"/>
      <c r="C38" s="54"/>
      <c r="D38" s="54"/>
      <c r="E38" s="55"/>
      <c r="F38" s="54"/>
      <c r="G38" s="54"/>
      <c r="H38" s="54"/>
      <c r="I38" s="56"/>
      <c r="J38" s="56"/>
      <c r="K38" s="133"/>
      <c r="L38" s="133"/>
      <c r="M38" s="141"/>
    </row>
    <row r="39" spans="2:14" x14ac:dyDescent="0.25">
      <c r="B39" s="318"/>
      <c r="C39" s="57"/>
      <c r="D39" s="57"/>
      <c r="E39" s="57"/>
      <c r="F39" s="57"/>
      <c r="G39" s="57"/>
      <c r="H39" s="57"/>
      <c r="I39" s="58"/>
      <c r="J39" s="58"/>
      <c r="K39" s="134"/>
      <c r="L39" s="134"/>
      <c r="M39" s="142"/>
    </row>
    <row r="40" spans="2:14" x14ac:dyDescent="0.25">
      <c r="B40" s="318"/>
      <c r="C40" s="59"/>
      <c r="D40" s="59"/>
      <c r="E40" s="59"/>
      <c r="F40" s="59"/>
      <c r="G40" s="59"/>
      <c r="H40" s="59"/>
      <c r="I40" s="60"/>
      <c r="J40" s="60"/>
      <c r="K40" s="135"/>
      <c r="L40" s="136"/>
      <c r="M40" s="143"/>
    </row>
    <row r="41" spans="2:14" x14ac:dyDescent="0.25">
      <c r="B41" s="318"/>
      <c r="C41" s="57"/>
      <c r="D41" s="57"/>
      <c r="E41" s="57"/>
      <c r="F41" s="57"/>
      <c r="G41" s="57"/>
      <c r="H41" s="57"/>
      <c r="I41" s="58"/>
      <c r="J41" s="58"/>
      <c r="K41" s="137"/>
      <c r="L41" s="137"/>
      <c r="M41" s="142"/>
    </row>
    <row r="42" spans="2:14" x14ac:dyDescent="0.25">
      <c r="B42" s="318"/>
      <c r="C42" s="59"/>
      <c r="D42" s="59"/>
      <c r="E42" s="59"/>
      <c r="F42" s="59"/>
      <c r="G42" s="59"/>
      <c r="H42" s="59"/>
      <c r="I42" s="60"/>
      <c r="J42" s="60"/>
      <c r="K42" s="136"/>
      <c r="L42" s="136"/>
      <c r="M42" s="143"/>
    </row>
    <row r="43" spans="2:14" x14ac:dyDescent="0.25">
      <c r="B43" s="318"/>
      <c r="C43" s="57"/>
      <c r="D43" s="57"/>
      <c r="E43" s="57"/>
      <c r="F43" s="57"/>
      <c r="G43" s="57"/>
      <c r="H43" s="57"/>
      <c r="I43" s="58"/>
      <c r="J43" s="58"/>
      <c r="K43" s="137"/>
      <c r="L43" s="137"/>
      <c r="M43" s="142"/>
    </row>
    <row r="44" spans="2:14" x14ac:dyDescent="0.25">
      <c r="B44" s="318"/>
      <c r="C44" s="59"/>
      <c r="D44" s="59"/>
      <c r="E44" s="59"/>
      <c r="F44" s="59"/>
      <c r="G44" s="59"/>
      <c r="H44" s="59"/>
      <c r="I44" s="60"/>
      <c r="J44" s="60"/>
      <c r="K44" s="136"/>
      <c r="L44" s="136"/>
      <c r="M44" s="143"/>
    </row>
    <row r="45" spans="2:14" x14ac:dyDescent="0.25">
      <c r="B45" s="318"/>
      <c r="C45" s="57"/>
      <c r="D45" s="57"/>
      <c r="E45" s="57"/>
      <c r="F45" s="57"/>
      <c r="G45" s="57"/>
      <c r="H45" s="57"/>
      <c r="I45" s="58"/>
      <c r="J45" s="58"/>
      <c r="K45" s="137"/>
      <c r="L45" s="137"/>
      <c r="M45" s="142"/>
    </row>
    <row r="46" spans="2:14" x14ac:dyDescent="0.25">
      <c r="B46" s="318"/>
      <c r="C46" s="59"/>
      <c r="D46" s="59"/>
      <c r="E46" s="59"/>
      <c r="F46" s="59"/>
      <c r="G46" s="59"/>
      <c r="H46" s="59"/>
      <c r="I46" s="60"/>
      <c r="J46" s="60"/>
      <c r="K46" s="136"/>
      <c r="L46" s="136"/>
      <c r="M46" s="143"/>
    </row>
    <row r="47" spans="2:14" x14ac:dyDescent="0.25">
      <c r="B47" s="318"/>
      <c r="C47" s="61"/>
      <c r="D47" s="61"/>
      <c r="E47" s="61"/>
      <c r="F47" s="61"/>
      <c r="G47" s="61"/>
      <c r="H47" s="61"/>
      <c r="I47" s="62"/>
      <c r="J47" s="62"/>
      <c r="K47" s="138"/>
      <c r="L47" s="138"/>
      <c r="M47" s="144"/>
    </row>
    <row r="48" spans="2:14" ht="15.75" thickBot="1" x14ac:dyDescent="0.3">
      <c r="B48" s="318"/>
      <c r="C48" s="32"/>
      <c r="D48" s="32"/>
      <c r="E48" s="32"/>
      <c r="F48" s="32"/>
      <c r="G48" s="32"/>
      <c r="H48" s="32"/>
      <c r="I48" s="33">
        <f>SUM(I38:I47)</f>
        <v>0</v>
      </c>
      <c r="J48" s="33">
        <f>SUM(J38:J47)</f>
        <v>0</v>
      </c>
      <c r="K48" s="32"/>
      <c r="L48" s="32"/>
    </row>
    <row r="49" spans="2:15" ht="15.75" thickTop="1" x14ac:dyDescent="0.25">
      <c r="B49" s="318"/>
      <c r="C49" s="34"/>
      <c r="D49" s="34"/>
      <c r="E49" s="34"/>
      <c r="F49" s="34" t="s">
        <v>114</v>
      </c>
      <c r="G49" s="34"/>
      <c r="H49" s="34"/>
      <c r="I49" s="35">
        <f>'1. Gruppenaufteilung'!I21</f>
        <v>0</v>
      </c>
      <c r="J49" s="36"/>
      <c r="K49" s="34"/>
      <c r="L49" s="34"/>
      <c r="M49" s="34"/>
      <c r="N49" s="34"/>
    </row>
    <row r="50" spans="2:15" x14ac:dyDescent="0.25">
      <c r="B50" s="318"/>
      <c r="C50" s="34"/>
      <c r="D50" s="34"/>
      <c r="E50" s="34"/>
      <c r="F50" s="34" t="s">
        <v>115</v>
      </c>
      <c r="G50" s="34"/>
      <c r="H50" s="34"/>
      <c r="I50" s="37"/>
      <c r="J50" s="38">
        <f>'1. Gruppenaufteilung'!J21</f>
        <v>0</v>
      </c>
      <c r="K50" s="34"/>
      <c r="L50" s="34"/>
      <c r="M50" s="34"/>
      <c r="N50" s="34"/>
    </row>
    <row r="51" spans="2:15" ht="15.75" thickBot="1" x14ac:dyDescent="0.3">
      <c r="B51" s="318"/>
      <c r="C51" s="34"/>
      <c r="D51" s="34"/>
      <c r="E51" s="34"/>
      <c r="F51" s="34" t="s">
        <v>113</v>
      </c>
      <c r="G51" s="34"/>
      <c r="H51" s="34"/>
      <c r="I51" s="39">
        <f>I48-I49</f>
        <v>0</v>
      </c>
      <c r="J51" s="40">
        <f>J48-J50</f>
        <v>0</v>
      </c>
      <c r="K51" s="34"/>
      <c r="L51" s="34"/>
      <c r="M51" s="34"/>
      <c r="N51" s="34"/>
    </row>
    <row r="52" spans="2:15" ht="15.75" thickTop="1" x14ac:dyDescent="0.25">
      <c r="B52" s="318"/>
      <c r="C52" s="34"/>
      <c r="D52" s="34"/>
      <c r="E52" s="34"/>
      <c r="F52" s="34"/>
      <c r="G52" s="34"/>
      <c r="H52" s="34"/>
      <c r="I52" s="41"/>
      <c r="J52" s="41"/>
      <c r="K52" s="34"/>
      <c r="L52" s="34"/>
      <c r="M52" s="34"/>
      <c r="N52" s="34"/>
    </row>
    <row r="53" spans="2:15" s="46" customFormat="1" ht="15.75" x14ac:dyDescent="0.25">
      <c r="B53" s="318"/>
      <c r="C53" s="66" t="s">
        <v>37</v>
      </c>
      <c r="D53" s="48">
        <f>'1. Gruppenaufteilung'!C22</f>
        <v>0</v>
      </c>
      <c r="E53" s="43"/>
      <c r="F53" s="120">
        <f>'1. Gruppenaufteilung'!C8</f>
        <v>0</v>
      </c>
      <c r="G53" s="128">
        <f>'1. Gruppenaufteilung'!C9</f>
        <v>0</v>
      </c>
      <c r="H53" s="119"/>
      <c r="I53" s="319" t="s">
        <v>27</v>
      </c>
      <c r="J53" s="320"/>
      <c r="K53" s="319" t="s">
        <v>28</v>
      </c>
      <c r="L53" s="320"/>
      <c r="M53"/>
      <c r="N53"/>
      <c r="O53" s="1"/>
    </row>
    <row r="54" spans="2:15" ht="38.25" x14ac:dyDescent="0.25">
      <c r="B54" s="318"/>
      <c r="C54" s="211" t="s">
        <v>21</v>
      </c>
      <c r="D54" s="211" t="s">
        <v>22</v>
      </c>
      <c r="E54" s="212" t="s">
        <v>23</v>
      </c>
      <c r="F54" s="211" t="s">
        <v>24</v>
      </c>
      <c r="G54" s="211" t="s">
        <v>25</v>
      </c>
      <c r="H54" s="212" t="s">
        <v>26</v>
      </c>
      <c r="I54" s="212" t="s">
        <v>16</v>
      </c>
      <c r="J54" s="212" t="s">
        <v>17</v>
      </c>
      <c r="K54" s="212" t="s">
        <v>29</v>
      </c>
      <c r="L54" s="212" t="s">
        <v>156</v>
      </c>
      <c r="M54" s="212" t="s">
        <v>30</v>
      </c>
    </row>
    <row r="55" spans="2:15" x14ac:dyDescent="0.25">
      <c r="B55" s="318"/>
      <c r="C55" s="54"/>
      <c r="D55" s="54"/>
      <c r="E55" s="55"/>
      <c r="F55" s="54"/>
      <c r="G55" s="54"/>
      <c r="H55" s="54"/>
      <c r="I55" s="56"/>
      <c r="J55" s="56"/>
      <c r="K55" s="133"/>
      <c r="L55" s="133"/>
      <c r="M55" s="141"/>
    </row>
    <row r="56" spans="2:15" x14ac:dyDescent="0.25">
      <c r="B56" s="318"/>
      <c r="C56" s="57"/>
      <c r="D56" s="57"/>
      <c r="E56" s="57"/>
      <c r="F56" s="57"/>
      <c r="G56" s="57"/>
      <c r="H56" s="57"/>
      <c r="I56" s="58"/>
      <c r="J56" s="58"/>
      <c r="K56" s="134"/>
      <c r="L56" s="134"/>
      <c r="M56" s="142"/>
    </row>
    <row r="57" spans="2:15" x14ac:dyDescent="0.25">
      <c r="B57" s="318"/>
      <c r="C57" s="59"/>
      <c r="D57" s="59"/>
      <c r="E57" s="59"/>
      <c r="F57" s="59"/>
      <c r="G57" s="59"/>
      <c r="H57" s="59"/>
      <c r="I57" s="60"/>
      <c r="J57" s="60"/>
      <c r="K57" s="135"/>
      <c r="L57" s="136"/>
      <c r="M57" s="143"/>
    </row>
    <row r="58" spans="2:15" x14ac:dyDescent="0.25">
      <c r="B58" s="318"/>
      <c r="C58" s="57"/>
      <c r="D58" s="57"/>
      <c r="E58" s="57"/>
      <c r="F58" s="57"/>
      <c r="G58" s="57"/>
      <c r="H58" s="57"/>
      <c r="I58" s="58"/>
      <c r="J58" s="58"/>
      <c r="K58" s="137"/>
      <c r="L58" s="137"/>
      <c r="M58" s="142"/>
    </row>
    <row r="59" spans="2:15" x14ac:dyDescent="0.25">
      <c r="B59" s="318"/>
      <c r="C59" s="59"/>
      <c r="D59" s="59"/>
      <c r="E59" s="59"/>
      <c r="F59" s="59"/>
      <c r="G59" s="59"/>
      <c r="H59" s="59"/>
      <c r="I59" s="60"/>
      <c r="J59" s="60"/>
      <c r="K59" s="136"/>
      <c r="L59" s="136"/>
      <c r="M59" s="143"/>
    </row>
    <row r="60" spans="2:15" x14ac:dyDescent="0.25">
      <c r="B60" s="318"/>
      <c r="C60" s="57"/>
      <c r="D60" s="57"/>
      <c r="E60" s="57"/>
      <c r="F60" s="57"/>
      <c r="G60" s="57"/>
      <c r="H60" s="57"/>
      <c r="I60" s="58"/>
      <c r="J60" s="58"/>
      <c r="K60" s="137"/>
      <c r="L60" s="137"/>
      <c r="M60" s="142"/>
    </row>
    <row r="61" spans="2:15" x14ac:dyDescent="0.25">
      <c r="B61" s="318"/>
      <c r="C61" s="59"/>
      <c r="D61" s="59"/>
      <c r="E61" s="59"/>
      <c r="F61" s="59"/>
      <c r="G61" s="59"/>
      <c r="H61" s="59"/>
      <c r="I61" s="60"/>
      <c r="J61" s="60"/>
      <c r="K61" s="136"/>
      <c r="L61" s="136"/>
      <c r="M61" s="143"/>
    </row>
    <row r="62" spans="2:15" x14ac:dyDescent="0.25">
      <c r="B62" s="318"/>
      <c r="C62" s="57"/>
      <c r="D62" s="57"/>
      <c r="E62" s="57"/>
      <c r="F62" s="57"/>
      <c r="G62" s="57"/>
      <c r="H62" s="57"/>
      <c r="I62" s="58"/>
      <c r="J62" s="58"/>
      <c r="K62" s="137"/>
      <c r="L62" s="137"/>
      <c r="M62" s="142"/>
    </row>
    <row r="63" spans="2:15" x14ac:dyDescent="0.25">
      <c r="B63" s="318"/>
      <c r="C63" s="59"/>
      <c r="D63" s="59"/>
      <c r="E63" s="59"/>
      <c r="F63" s="59"/>
      <c r="G63" s="59"/>
      <c r="H63" s="59"/>
      <c r="I63" s="60"/>
      <c r="J63" s="60"/>
      <c r="K63" s="136"/>
      <c r="L63" s="136"/>
      <c r="M63" s="143"/>
    </row>
    <row r="64" spans="2:15" x14ac:dyDescent="0.25">
      <c r="B64" s="318"/>
      <c r="C64" s="61"/>
      <c r="D64" s="61"/>
      <c r="E64" s="61"/>
      <c r="F64" s="61"/>
      <c r="G64" s="61"/>
      <c r="H64" s="61"/>
      <c r="I64" s="62"/>
      <c r="J64" s="62"/>
      <c r="K64" s="138"/>
      <c r="L64" s="138"/>
      <c r="M64" s="144"/>
    </row>
    <row r="65" spans="2:14" ht="15.75" thickBot="1" x14ac:dyDescent="0.3">
      <c r="B65" s="318"/>
      <c r="C65" s="32"/>
      <c r="D65" s="32"/>
      <c r="E65" s="32"/>
      <c r="F65" s="32"/>
      <c r="G65" s="32"/>
      <c r="H65" s="32"/>
      <c r="I65" s="33">
        <f>SUM(I55:I64)</f>
        <v>0</v>
      </c>
      <c r="J65" s="33">
        <f>SUM(J55:J64)</f>
        <v>0</v>
      </c>
      <c r="K65" s="32"/>
      <c r="L65" s="32"/>
    </row>
    <row r="66" spans="2:14" ht="15.75" thickTop="1" x14ac:dyDescent="0.25">
      <c r="C66" s="34"/>
      <c r="D66" s="34"/>
      <c r="E66" s="34"/>
      <c r="F66" s="34" t="s">
        <v>114</v>
      </c>
      <c r="G66" s="34"/>
      <c r="H66" s="34"/>
      <c r="I66" s="35">
        <f>'1. Gruppenaufteilung'!I22</f>
        <v>0</v>
      </c>
      <c r="J66" s="36"/>
      <c r="K66" s="34"/>
      <c r="L66" s="34"/>
      <c r="M66" s="34"/>
      <c r="N66" s="34"/>
    </row>
    <row r="67" spans="2:14" x14ac:dyDescent="0.25">
      <c r="C67" s="34"/>
      <c r="D67" s="34"/>
      <c r="E67" s="34"/>
      <c r="F67" s="34" t="s">
        <v>115</v>
      </c>
      <c r="G67" s="34"/>
      <c r="H67" s="34"/>
      <c r="I67" s="37"/>
      <c r="J67" s="38">
        <f>'1. Gruppenaufteilung'!J22</f>
        <v>0</v>
      </c>
      <c r="K67" s="34"/>
      <c r="L67" s="34"/>
      <c r="M67" s="34"/>
      <c r="N67" s="34"/>
    </row>
    <row r="68" spans="2:14" ht="15.75" thickBot="1" x14ac:dyDescent="0.3">
      <c r="C68" s="34"/>
      <c r="D68" s="34"/>
      <c r="E68" s="34"/>
      <c r="F68" s="34" t="s">
        <v>113</v>
      </c>
      <c r="G68" s="34"/>
      <c r="H68" s="34"/>
      <c r="I68" s="39">
        <f>I65-I66</f>
        <v>0</v>
      </c>
      <c r="J68" s="40">
        <f>J65-J67</f>
        <v>0</v>
      </c>
      <c r="K68" s="34"/>
      <c r="L68" s="34"/>
      <c r="M68" s="34"/>
      <c r="N68" s="34"/>
    </row>
    <row r="69" spans="2:14" ht="15.75" thickTop="1" x14ac:dyDescent="0.25"/>
    <row r="70" spans="2:14" x14ac:dyDescent="0.25"/>
    <row r="71" spans="2:14" x14ac:dyDescent="0.25"/>
    <row r="72" spans="2:14" x14ac:dyDescent="0.25"/>
    <row r="73" spans="2:14" x14ac:dyDescent="0.25"/>
    <row r="74" spans="2:14" x14ac:dyDescent="0.25"/>
    <row r="75" spans="2:14" x14ac:dyDescent="0.25"/>
    <row r="76" spans="2:14" x14ac:dyDescent="0.25"/>
    <row r="77" spans="2:14" x14ac:dyDescent="0.25"/>
  </sheetData>
  <mergeCells count="11">
    <mergeCell ref="I1:K1"/>
    <mergeCell ref="B2:B31"/>
    <mergeCell ref="B36:B65"/>
    <mergeCell ref="I2:J2"/>
    <mergeCell ref="I19:J19"/>
    <mergeCell ref="I36:J36"/>
    <mergeCell ref="I53:J53"/>
    <mergeCell ref="K2:L2"/>
    <mergeCell ref="K19:L19"/>
    <mergeCell ref="K36:L36"/>
    <mergeCell ref="K53:L53"/>
  </mergeCells>
  <conditionalFormatting sqref="I17:J18">
    <cfRule type="cellIs" dxfId="24" priority="15" operator="lessThan">
      <formula>0</formula>
    </cfRule>
    <cfRule type="cellIs" dxfId="23" priority="16" operator="greaterThan">
      <formula>0</formula>
    </cfRule>
  </conditionalFormatting>
  <conditionalFormatting sqref="I34:J35">
    <cfRule type="cellIs" dxfId="22" priority="12" operator="lessThan">
      <formula>0</formula>
    </cfRule>
    <cfRule type="cellIs" dxfId="21" priority="13" operator="greaterThan">
      <formula>0</formula>
    </cfRule>
  </conditionalFormatting>
  <conditionalFormatting sqref="I51:J52">
    <cfRule type="cellIs" dxfId="20" priority="9" operator="lessThan">
      <formula>0</formula>
    </cfRule>
    <cfRule type="cellIs" dxfId="19" priority="10" operator="greaterThan">
      <formula>0</formula>
    </cfRule>
  </conditionalFormatting>
  <conditionalFormatting sqref="I68:J68">
    <cfRule type="cellIs" dxfId="18" priority="6" operator="lessThan">
      <formula>0</formula>
    </cfRule>
    <cfRule type="cellIs" dxfId="17" priority="7" operator="greaterThan">
      <formula>0</formula>
    </cfRule>
  </conditionalFormatting>
  <conditionalFormatting sqref="K4:L13 K21:L30 K38:L47 K55:L64">
    <cfRule type="expression" dxfId="16" priority="4">
      <formula>TODAY()&gt;=DATE(YEAR(K4)+5,MONTH(K4),DAY(K4))</formula>
    </cfRule>
  </conditionalFormatting>
  <dataValidations count="2">
    <dataValidation allowBlank="1" showInputMessage="1" showErrorMessage="1" promptTitle="Validité" prompt="Les dates antérieures à 5 ans à compter de la date du jour s'affichent en rouge. Les documents sont périmés et doivent être renouvellés. " sqref="K3:L3 K20:L20 K37:L37 K54:L54" xr:uid="{00000000-0002-0000-0200-000000000000}"/>
    <dataValidation type="list" allowBlank="1" showInputMessage="1" showErrorMessage="1" sqref="G4:G13 G21:G30 G38:G47 G55:G64" xr:uid="{00000000-0002-0000-0200-000001000000}">
      <formula1>Personnel_éducatif</formula1>
    </dataValidation>
  </dataValidations>
  <pageMargins left="0.70866141732283472" right="0.70866141732283472" top="0.35433070866141736" bottom="0.74803149606299213" header="0.31496062992125984" footer="0.31496062992125984"/>
  <pageSetup paperSize="9" scale="73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rgb="FF92D050"/>
    <pageSetUpPr fitToPage="1"/>
  </sheetPr>
  <dimension ref="A1:M20"/>
  <sheetViews>
    <sheetView zoomScale="110" zoomScaleNormal="110" workbookViewId="0">
      <selection activeCell="H6" sqref="H6"/>
    </sheetView>
  </sheetViews>
  <sheetFormatPr baseColWidth="10" defaultColWidth="0" defaultRowHeight="15" zeroHeight="1" x14ac:dyDescent="0.25"/>
  <cols>
    <col min="1" max="1" width="22.42578125" style="1" customWidth="1"/>
    <col min="2" max="3" width="20.5703125" style="1" customWidth="1"/>
    <col min="4" max="4" width="16.5703125" style="1" customWidth="1"/>
    <col min="5" max="5" width="15.5703125" style="1" customWidth="1"/>
    <col min="6" max="6" width="12.5703125" style="1" customWidth="1"/>
    <col min="7" max="7" width="18.42578125" style="1" customWidth="1"/>
    <col min="8" max="9" width="15.5703125" style="1" customWidth="1"/>
    <col min="10" max="10" width="39.42578125" style="1" customWidth="1"/>
    <col min="11" max="11" width="15.5703125" style="1" customWidth="1"/>
    <col min="12" max="12" width="25.85546875" style="1" customWidth="1"/>
    <col min="13" max="13" width="1.42578125" style="1" customWidth="1"/>
    <col min="14" max="16384" width="11.42578125" style="1" hidden="1"/>
  </cols>
  <sheetData>
    <row r="1" spans="1:10" ht="103.5" customHeight="1" x14ac:dyDescent="0.25">
      <c r="G1" s="321" t="s">
        <v>163</v>
      </c>
      <c r="H1" s="322"/>
    </row>
    <row r="2" spans="1:10" ht="11.25" customHeight="1" x14ac:dyDescent="0.25">
      <c r="G2" s="50"/>
      <c r="H2" s="51"/>
    </row>
    <row r="3" spans="1:10" ht="20.25" x14ac:dyDescent="0.3">
      <c r="A3" s="200" t="s">
        <v>62</v>
      </c>
      <c r="E3" s="29">
        <f>'1. Gruppenaufteilung'!C9</f>
        <v>0</v>
      </c>
      <c r="G3" s="30">
        <f>'1. Gruppenaufteilung'!C8</f>
        <v>0</v>
      </c>
    </row>
    <row r="4" spans="1:10" x14ac:dyDescent="0.25"/>
    <row r="5" spans="1:10" ht="65.25" customHeight="1" x14ac:dyDescent="0.25">
      <c r="A5" s="213" t="s">
        <v>21</v>
      </c>
      <c r="B5" s="213" t="s">
        <v>22</v>
      </c>
      <c r="C5" s="213" t="s">
        <v>24</v>
      </c>
      <c r="D5" s="213" t="s">
        <v>25</v>
      </c>
      <c r="E5" s="214" t="s">
        <v>38</v>
      </c>
      <c r="F5" s="214" t="s">
        <v>23</v>
      </c>
      <c r="G5" s="214" t="s">
        <v>39</v>
      </c>
      <c r="H5" s="214" t="s">
        <v>29</v>
      </c>
      <c r="I5" s="214" t="s">
        <v>40</v>
      </c>
      <c r="J5" s="214" t="s">
        <v>30</v>
      </c>
    </row>
    <row r="6" spans="1:10" ht="20.100000000000001" customHeight="1" x14ac:dyDescent="0.25">
      <c r="A6" s="24"/>
      <c r="B6" s="24"/>
      <c r="C6" s="24"/>
      <c r="D6" s="142"/>
      <c r="E6" s="23"/>
      <c r="F6" s="23"/>
      <c r="G6" s="20"/>
      <c r="H6" s="23"/>
      <c r="I6" s="23"/>
      <c r="J6" s="155"/>
    </row>
    <row r="7" spans="1:10" ht="20.100000000000001" customHeight="1" x14ac:dyDescent="0.25">
      <c r="A7" s="24"/>
      <c r="B7" s="24"/>
      <c r="C7" s="20"/>
      <c r="D7" s="142"/>
      <c r="E7" s="23"/>
      <c r="F7" s="23"/>
      <c r="G7" s="20"/>
      <c r="H7" s="23"/>
      <c r="I7" s="23"/>
      <c r="J7" s="155"/>
    </row>
    <row r="8" spans="1:10" ht="20.100000000000001" customHeight="1" x14ac:dyDescent="0.25">
      <c r="A8" s="24"/>
      <c r="B8" s="156"/>
      <c r="C8" s="157"/>
      <c r="D8" s="142"/>
      <c r="E8" s="158"/>
      <c r="F8" s="158"/>
      <c r="G8" s="157"/>
      <c r="H8" s="159"/>
      <c r="I8" s="158"/>
      <c r="J8" s="155"/>
    </row>
    <row r="9" spans="1:10" ht="20.100000000000001" customHeight="1" x14ac:dyDescent="0.25">
      <c r="A9" s="24"/>
      <c r="B9" s="156"/>
      <c r="C9" s="157"/>
      <c r="D9" s="142"/>
      <c r="E9" s="158"/>
      <c r="F9" s="158"/>
      <c r="G9" s="157"/>
      <c r="H9" s="159"/>
      <c r="I9" s="158"/>
      <c r="J9" s="155"/>
    </row>
    <row r="10" spans="1:10" ht="20.100000000000001" customHeight="1" x14ac:dyDescent="0.25">
      <c r="A10" s="24"/>
      <c r="B10" s="24"/>
      <c r="C10" s="24"/>
      <c r="D10" s="142"/>
      <c r="E10" s="23"/>
      <c r="F10" s="23"/>
      <c r="G10" s="20"/>
      <c r="H10" s="23"/>
      <c r="I10" s="23"/>
      <c r="J10" s="155"/>
    </row>
    <row r="11" spans="1:10" ht="20.100000000000001" customHeight="1" x14ac:dyDescent="0.25">
      <c r="A11" s="26"/>
      <c r="B11" s="26"/>
      <c r="C11" s="26"/>
      <c r="D11" s="142"/>
      <c r="E11" s="25"/>
      <c r="F11" s="25"/>
      <c r="G11" s="27"/>
      <c r="H11" s="25"/>
      <c r="I11" s="25"/>
      <c r="J11" s="160"/>
    </row>
    <row r="12" spans="1:10" ht="20.100000000000001" customHeight="1" thickBot="1" x14ac:dyDescent="0.3">
      <c r="A12" s="75"/>
      <c r="B12" s="75"/>
      <c r="C12" s="75"/>
      <c r="D12" s="75"/>
      <c r="E12" s="73"/>
      <c r="F12" s="72"/>
      <c r="G12" s="28">
        <f>SUM(G6:G11)</f>
        <v>0</v>
      </c>
      <c r="H12" s="76"/>
      <c r="I12" s="77"/>
      <c r="J12" s="145"/>
    </row>
    <row r="13" spans="1:10" ht="20.100000000000001" customHeight="1" thickTop="1" x14ac:dyDescent="0.25">
      <c r="D13" s="74" t="s">
        <v>117</v>
      </c>
      <c r="F13" s="74"/>
      <c r="G13" s="78">
        <f>('3.a Berechnungstabelle'!J21)*100</f>
        <v>0</v>
      </c>
    </row>
    <row r="14" spans="1:10" ht="20.100000000000001" customHeight="1" thickBot="1" x14ac:dyDescent="0.3">
      <c r="D14" s="1" t="s">
        <v>113</v>
      </c>
      <c r="G14" s="79">
        <f>G12-G13</f>
        <v>0</v>
      </c>
    </row>
    <row r="15" spans="1:10" ht="20.100000000000001" customHeight="1" thickTop="1" x14ac:dyDescent="0.25"/>
    <row r="16" spans="1:10" ht="10.5" customHeight="1" x14ac:dyDescent="0.25"/>
    <row r="17" ht="20.100000000000001" customHeight="1" x14ac:dyDescent="0.25"/>
    <row r="18" ht="20.100000000000001" hidden="1" customHeight="1" x14ac:dyDescent="0.25"/>
    <row r="19" ht="20.100000000000001" hidden="1" customHeight="1" x14ac:dyDescent="0.25"/>
    <row r="20" ht="20.100000000000001" hidden="1" customHeight="1" x14ac:dyDescent="0.25"/>
  </sheetData>
  <sheetProtection sort="0"/>
  <mergeCells count="1">
    <mergeCell ref="G1:H1"/>
  </mergeCells>
  <conditionalFormatting sqref="G14">
    <cfRule type="cellIs" dxfId="15" priority="2" operator="greaterThan">
      <formula>0</formula>
    </cfRule>
    <cfRule type="cellIs" dxfId="14" priority="6" operator="lessThan">
      <formula>0</formula>
    </cfRule>
    <cfRule type="cellIs" dxfId="13" priority="7" operator="greaterThan">
      <formula>40.5</formula>
    </cfRule>
  </conditionalFormatting>
  <conditionalFormatting sqref="H6:H7">
    <cfRule type="expression" dxfId="12" priority="27">
      <formula>TODAY()&gt;=DATE(YEAR(H6:I11)+5,MONTH(H6:I11),DAY(H6:I11))</formula>
    </cfRule>
  </conditionalFormatting>
  <conditionalFormatting sqref="H8:H11">
    <cfRule type="expression" dxfId="11" priority="25">
      <formula>TODAY()&gt;=DATE(YEAR(H8:K13)+5,MONTH(H8:K13),DAY(H8:K13))</formula>
    </cfRule>
  </conditionalFormatting>
  <conditionalFormatting sqref="I6:I7">
    <cfRule type="expression" dxfId="10" priority="1">
      <formula>TODAY()&gt;=DATE(YEAR(I6:K11)+5,MONTH(I6:K11),DAY(I6:K11))</formula>
    </cfRule>
  </conditionalFormatting>
  <conditionalFormatting sqref="I8:I11">
    <cfRule type="expression" dxfId="9" priority="28">
      <formula>TODAY()&gt;=DATE(YEAR(K8:M13)+5,MONTH(K8:M13),DAY(K8:M13))</formula>
    </cfRule>
  </conditionalFormatting>
  <dataValidations count="2">
    <dataValidation type="list" allowBlank="1" showInputMessage="1" showErrorMessage="1" sqref="D12" xr:uid="{00000000-0002-0000-0300-000000000000}">
      <formula1>Direction</formula1>
    </dataValidation>
    <dataValidation type="list" allowBlank="1" showInputMessage="1" showErrorMessage="1" sqref="D6:D11" xr:uid="{00000000-0002-0000-0300-000001000000}">
      <formula1>Directrice_générale</formula1>
    </dataValidation>
  </dataValidations>
  <pageMargins left="0.70866141732283472" right="0.70866141732283472" top="0.35433070866141736" bottom="0.74803149606299213" header="0.31496062992125984" footer="0.31496062992125984"/>
  <pageSetup paperSize="9" scale="65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3" tint="0.39997558519241921"/>
    <pageSetUpPr fitToPage="1"/>
  </sheetPr>
  <dimension ref="A1:M36"/>
  <sheetViews>
    <sheetView zoomScale="110" zoomScaleNormal="110" workbookViewId="0">
      <selection activeCell="H1" sqref="H1:J1"/>
    </sheetView>
  </sheetViews>
  <sheetFormatPr baseColWidth="10" defaultColWidth="0" defaultRowHeight="15" zeroHeight="1" x14ac:dyDescent="0.25"/>
  <cols>
    <col min="1" max="1" width="11.42578125" customWidth="1"/>
    <col min="2" max="2" width="15.140625" style="17" customWidth="1"/>
    <col min="3" max="12" width="10.5703125" customWidth="1"/>
    <col min="13" max="13" width="1.42578125" customWidth="1"/>
    <col min="14" max="16384" width="11.42578125" hidden="1"/>
  </cols>
  <sheetData>
    <row r="1" spans="1:12" ht="84" customHeight="1" x14ac:dyDescent="0.25">
      <c r="H1" s="333" t="s">
        <v>164</v>
      </c>
      <c r="I1" s="334"/>
      <c r="J1" s="335"/>
      <c r="K1" s="207"/>
    </row>
    <row r="2" spans="1:12" ht="8.25" customHeight="1" x14ac:dyDescent="0.25">
      <c r="H2" s="50"/>
      <c r="I2" s="51"/>
    </row>
    <row r="3" spans="1:12" s="162" customFormat="1" ht="18.75" customHeight="1" x14ac:dyDescent="0.3">
      <c r="A3" s="162" t="s">
        <v>41</v>
      </c>
      <c r="B3" s="163">
        <f>'1. Gruppenaufteilung'!C8</f>
        <v>0</v>
      </c>
      <c r="C3" s="164"/>
      <c r="D3" s="162" t="s">
        <v>42</v>
      </c>
      <c r="E3" s="165">
        <f>'1. Gruppenaufteilung'!C9</f>
        <v>0</v>
      </c>
      <c r="F3" s="165"/>
      <c r="H3" s="129"/>
      <c r="I3" s="130"/>
    </row>
    <row r="4" spans="1:12" s="1" customFormat="1" ht="15.75" thickBot="1" x14ac:dyDescent="0.3">
      <c r="B4" s="82"/>
    </row>
    <row r="5" spans="1:12" s="1" customFormat="1" ht="59.25" customHeight="1" x14ac:dyDescent="0.25">
      <c r="A5" s="201" t="s">
        <v>148</v>
      </c>
      <c r="B5" s="166"/>
      <c r="C5" s="336" t="s">
        <v>141</v>
      </c>
      <c r="D5" s="337"/>
      <c r="E5" s="338"/>
      <c r="F5" s="339" t="s">
        <v>142</v>
      </c>
      <c r="G5" s="340"/>
      <c r="H5" s="341"/>
      <c r="I5" s="339" t="s">
        <v>143</v>
      </c>
      <c r="J5" s="340"/>
      <c r="K5" s="340"/>
      <c r="L5" s="341"/>
    </row>
    <row r="6" spans="1:12" s="1" customFormat="1" ht="51.75" customHeight="1" thickBot="1" x14ac:dyDescent="0.3">
      <c r="B6" s="82"/>
      <c r="C6" s="209" t="s">
        <v>43</v>
      </c>
      <c r="D6" s="208" t="s">
        <v>154</v>
      </c>
      <c r="E6" s="210" t="s">
        <v>44</v>
      </c>
      <c r="F6" s="209" t="s">
        <v>45</v>
      </c>
      <c r="G6" s="208" t="s">
        <v>154</v>
      </c>
      <c r="H6" s="210" t="s">
        <v>44</v>
      </c>
      <c r="I6" s="209" t="s">
        <v>45</v>
      </c>
      <c r="J6" s="208" t="s">
        <v>154</v>
      </c>
      <c r="K6" s="277" t="s">
        <v>161</v>
      </c>
      <c r="L6" s="210" t="s">
        <v>44</v>
      </c>
    </row>
    <row r="7" spans="1:12" s="1" customFormat="1" ht="24.95" customHeight="1" x14ac:dyDescent="0.25">
      <c r="A7" s="167" t="s">
        <v>20</v>
      </c>
      <c r="B7" s="168">
        <f>'1. Gruppenaufteilung'!C15</f>
        <v>0</v>
      </c>
      <c r="C7" s="169">
        <f>'1. Gruppenaufteilung'!I15</f>
        <v>0</v>
      </c>
      <c r="D7" s="170">
        <f>'1. Gruppenaufteilung'!J15</f>
        <v>0</v>
      </c>
      <c r="E7" s="171"/>
      <c r="F7" s="169">
        <f>'1.a Bestand pro Gruppe (1-4)'!I14</f>
        <v>0</v>
      </c>
      <c r="G7" s="170">
        <f>'1.a Bestand pro Gruppe (1-4)'!J14</f>
        <v>0</v>
      </c>
      <c r="H7" s="171"/>
      <c r="I7" s="169">
        <f t="shared" ref="I7:J14" si="0">F7-C7</f>
        <v>0</v>
      </c>
      <c r="J7" s="170">
        <f t="shared" si="0"/>
        <v>0</v>
      </c>
      <c r="K7" s="271" t="str">
        <f>IF((I7&lt;0),"nicht gültig",IF((J7+I7)&lt;0,"nicht gültig",IF((J7-I8)&gt;=0,"konform",IF(I8-J7&gt;=0,"konform"))))</f>
        <v>konform</v>
      </c>
      <c r="L7" s="171"/>
    </row>
    <row r="8" spans="1:12" s="1" customFormat="1" ht="24.95" customHeight="1" x14ac:dyDescent="0.25">
      <c r="A8" s="172" t="s">
        <v>31</v>
      </c>
      <c r="B8" s="173">
        <f>'1. Gruppenaufteilung'!C16</f>
        <v>0</v>
      </c>
      <c r="C8" s="174">
        <f>'1. Gruppenaufteilung'!I16</f>
        <v>0</v>
      </c>
      <c r="D8" s="175">
        <f>'1. Gruppenaufteilung'!J16</f>
        <v>0</v>
      </c>
      <c r="E8" s="176"/>
      <c r="F8" s="174">
        <f>'1.a Bestand pro Gruppe (1-4)'!I31</f>
        <v>0</v>
      </c>
      <c r="G8" s="175">
        <f>'1.a Bestand pro Gruppe (1-4)'!J31</f>
        <v>0</v>
      </c>
      <c r="H8" s="176"/>
      <c r="I8" s="174">
        <f t="shared" si="0"/>
        <v>0</v>
      </c>
      <c r="J8" s="175">
        <f t="shared" si="0"/>
        <v>0</v>
      </c>
      <c r="K8" s="271" t="str">
        <f t="shared" ref="K8:K15" si="1">IF((I8&lt;0),"nicht gültig",IF((J8+I8)&lt;0,"nicht gültig",IF((J8-I9)&gt;=0,"konform",IF(I9-J8&gt;=0,"konform"))))</f>
        <v>konform</v>
      </c>
      <c r="L8" s="176"/>
    </row>
    <row r="9" spans="1:12" s="1" customFormat="1" ht="24.95" customHeight="1" x14ac:dyDescent="0.25">
      <c r="A9" s="177" t="s">
        <v>32</v>
      </c>
      <c r="B9" s="173">
        <f>'1. Gruppenaufteilung'!C17</f>
        <v>0</v>
      </c>
      <c r="C9" s="174">
        <f>'1. Gruppenaufteilung'!I17</f>
        <v>0</v>
      </c>
      <c r="D9" s="175">
        <f>'1. Gruppenaufteilung'!J17</f>
        <v>0</v>
      </c>
      <c r="E9" s="176"/>
      <c r="F9" s="174">
        <f>'1.a Bestand pro Gruppe (1-4)'!I48</f>
        <v>0</v>
      </c>
      <c r="G9" s="175">
        <f>'1.a Bestand pro Gruppe (1-4)'!J48</f>
        <v>0</v>
      </c>
      <c r="H9" s="176"/>
      <c r="I9" s="174">
        <f t="shared" si="0"/>
        <v>0</v>
      </c>
      <c r="J9" s="175">
        <f t="shared" si="0"/>
        <v>0</v>
      </c>
      <c r="K9" s="271" t="str">
        <f t="shared" si="1"/>
        <v>konform</v>
      </c>
      <c r="L9" s="176"/>
    </row>
    <row r="10" spans="1:12" s="1" customFormat="1" ht="24.95" customHeight="1" x14ac:dyDescent="0.25">
      <c r="A10" s="178" t="s">
        <v>33</v>
      </c>
      <c r="B10" s="173">
        <f>'1. Gruppenaufteilung'!C18</f>
        <v>0</v>
      </c>
      <c r="C10" s="174">
        <f>'1. Gruppenaufteilung'!I18</f>
        <v>0</v>
      </c>
      <c r="D10" s="175">
        <f>'1. Gruppenaufteilung'!J18</f>
        <v>0</v>
      </c>
      <c r="E10" s="176"/>
      <c r="F10" s="174">
        <f>'1.a Bestand pro Gruppe (1-4)'!I65</f>
        <v>0</v>
      </c>
      <c r="G10" s="175">
        <f>'1.a Bestand pro Gruppe (1-4)'!J65</f>
        <v>0</v>
      </c>
      <c r="H10" s="176"/>
      <c r="I10" s="174">
        <f t="shared" si="0"/>
        <v>0</v>
      </c>
      <c r="J10" s="175">
        <f t="shared" si="0"/>
        <v>0</v>
      </c>
      <c r="K10" s="271" t="str">
        <f t="shared" si="1"/>
        <v>konform</v>
      </c>
      <c r="L10" s="176"/>
    </row>
    <row r="11" spans="1:12" s="1" customFormat="1" ht="24.95" customHeight="1" x14ac:dyDescent="0.25">
      <c r="A11" s="179" t="s">
        <v>34</v>
      </c>
      <c r="B11" s="173">
        <f>'1. Gruppenaufteilung'!C19</f>
        <v>0</v>
      </c>
      <c r="C11" s="174">
        <f>'1. Gruppenaufteilung'!I19</f>
        <v>0</v>
      </c>
      <c r="D11" s="175">
        <f>'1. Gruppenaufteilung'!J19</f>
        <v>0</v>
      </c>
      <c r="E11" s="176"/>
      <c r="F11" s="174">
        <f>'1.b Bestand pro Gruppe (5-8)'!I14</f>
        <v>0</v>
      </c>
      <c r="G11" s="175">
        <f>'1.b Bestand pro Gruppe (5-8)'!J14</f>
        <v>0</v>
      </c>
      <c r="H11" s="176"/>
      <c r="I11" s="174">
        <f t="shared" si="0"/>
        <v>0</v>
      </c>
      <c r="J11" s="175">
        <f t="shared" si="0"/>
        <v>0</v>
      </c>
      <c r="K11" s="271" t="str">
        <f t="shared" si="1"/>
        <v>konform</v>
      </c>
      <c r="L11" s="176"/>
    </row>
    <row r="12" spans="1:12" s="1" customFormat="1" ht="24.95" customHeight="1" x14ac:dyDescent="0.25">
      <c r="A12" s="180" t="s">
        <v>35</v>
      </c>
      <c r="B12" s="173">
        <f>'1. Gruppenaufteilung'!C20</f>
        <v>0</v>
      </c>
      <c r="C12" s="174">
        <f>'1. Gruppenaufteilung'!I20</f>
        <v>0</v>
      </c>
      <c r="D12" s="175">
        <f>'1. Gruppenaufteilung'!J20</f>
        <v>0</v>
      </c>
      <c r="E12" s="176"/>
      <c r="F12" s="174">
        <f>'1.b Bestand pro Gruppe (5-8)'!I31</f>
        <v>0</v>
      </c>
      <c r="G12" s="175">
        <f>'1.b Bestand pro Gruppe (5-8)'!J31</f>
        <v>0</v>
      </c>
      <c r="H12" s="176"/>
      <c r="I12" s="174">
        <f t="shared" si="0"/>
        <v>0</v>
      </c>
      <c r="J12" s="175">
        <f t="shared" si="0"/>
        <v>0</v>
      </c>
      <c r="K12" s="271" t="str">
        <f t="shared" si="1"/>
        <v>konform</v>
      </c>
      <c r="L12" s="176"/>
    </row>
    <row r="13" spans="1:12" s="1" customFormat="1" ht="24.95" customHeight="1" x14ac:dyDescent="0.25">
      <c r="A13" s="181" t="s">
        <v>36</v>
      </c>
      <c r="B13" s="173">
        <f>'1. Gruppenaufteilung'!C21</f>
        <v>0</v>
      </c>
      <c r="C13" s="174">
        <f>'1. Gruppenaufteilung'!I21</f>
        <v>0</v>
      </c>
      <c r="D13" s="175">
        <f>'1. Gruppenaufteilung'!J21</f>
        <v>0</v>
      </c>
      <c r="E13" s="176"/>
      <c r="F13" s="174">
        <f>'1.b Bestand pro Gruppe (5-8)'!I48</f>
        <v>0</v>
      </c>
      <c r="G13" s="175">
        <f>'1.b Bestand pro Gruppe (5-8)'!J48</f>
        <v>0</v>
      </c>
      <c r="H13" s="176"/>
      <c r="I13" s="174">
        <f t="shared" si="0"/>
        <v>0</v>
      </c>
      <c r="J13" s="175">
        <f t="shared" si="0"/>
        <v>0</v>
      </c>
      <c r="K13" s="271" t="str">
        <f t="shared" si="1"/>
        <v>konform</v>
      </c>
      <c r="L13" s="176"/>
    </row>
    <row r="14" spans="1:12" s="1" customFormat="1" ht="24.95" customHeight="1" thickBot="1" x14ac:dyDescent="0.3">
      <c r="A14" s="182" t="s">
        <v>37</v>
      </c>
      <c r="B14" s="183">
        <f>'1. Gruppenaufteilung'!C22</f>
        <v>0</v>
      </c>
      <c r="C14" s="184">
        <f>'1. Gruppenaufteilung'!I22</f>
        <v>0</v>
      </c>
      <c r="D14" s="185">
        <f>'1. Gruppenaufteilung'!J22</f>
        <v>0</v>
      </c>
      <c r="E14" s="186"/>
      <c r="F14" s="184">
        <f>'1.b Bestand pro Gruppe (5-8)'!I65</f>
        <v>0</v>
      </c>
      <c r="G14" s="185">
        <f>'1.b Bestand pro Gruppe (5-8)'!J65</f>
        <v>0</v>
      </c>
      <c r="H14" s="186"/>
      <c r="I14" s="184">
        <f t="shared" si="0"/>
        <v>0</v>
      </c>
      <c r="J14" s="185">
        <f t="shared" si="0"/>
        <v>0</v>
      </c>
      <c r="K14" s="272" t="str">
        <f t="shared" si="1"/>
        <v>konform</v>
      </c>
      <c r="L14" s="186"/>
    </row>
    <row r="15" spans="1:12" s="1" customFormat="1" ht="24.95" customHeight="1" thickTop="1" thickBot="1" x14ac:dyDescent="0.3">
      <c r="A15" s="187"/>
      <c r="B15" s="188" t="s">
        <v>46</v>
      </c>
      <c r="C15" s="189">
        <f>SUM(C7:C14)</f>
        <v>0</v>
      </c>
      <c r="D15" s="189">
        <f>SUM(D7:D14)</f>
        <v>0</v>
      </c>
      <c r="E15" s="190"/>
      <c r="F15" s="191">
        <f>SUM(F7:F14)</f>
        <v>0</v>
      </c>
      <c r="G15" s="191">
        <f>SUM(G7:G14)</f>
        <v>0</v>
      </c>
      <c r="H15" s="190"/>
      <c r="I15" s="191">
        <f>(F15-C15)</f>
        <v>0</v>
      </c>
      <c r="J15" s="191">
        <f>(G15-D15)</f>
        <v>0</v>
      </c>
      <c r="K15" s="273" t="str">
        <f t="shared" si="1"/>
        <v>konform</v>
      </c>
      <c r="L15" s="190"/>
    </row>
    <row r="16" spans="1:12" s="1" customFormat="1" ht="24.95" customHeight="1" thickBot="1" x14ac:dyDescent="0.3">
      <c r="A16" s="192" t="s">
        <v>18</v>
      </c>
      <c r="B16" s="187"/>
      <c r="C16" s="187"/>
      <c r="D16" s="193"/>
      <c r="E16" s="194">
        <f>'1. Gruppenaufteilung'!K23</f>
        <v>0</v>
      </c>
      <c r="F16" s="195"/>
      <c r="G16" s="193"/>
      <c r="H16" s="194">
        <f>'1.c Direktionsbestand'!G12</f>
        <v>0</v>
      </c>
      <c r="I16" s="195"/>
      <c r="J16" s="193"/>
      <c r="K16" s="275" t="str">
        <f>IF(L16&gt;=0,"konform","nicht gültig")</f>
        <v>konform</v>
      </c>
      <c r="L16" s="194">
        <f>H16-E16</f>
        <v>0</v>
      </c>
    </row>
    <row r="17" spans="1:12" s="1" customFormat="1" ht="38.25" customHeight="1" thickBot="1" x14ac:dyDescent="0.3">
      <c r="A17" s="196"/>
      <c r="B17" s="196"/>
      <c r="C17" s="342" t="s">
        <v>118</v>
      </c>
      <c r="D17" s="343"/>
      <c r="E17" s="197">
        <f>SUM(C15:E16)</f>
        <v>0</v>
      </c>
      <c r="F17" s="198"/>
      <c r="G17" s="198"/>
      <c r="H17" s="198"/>
      <c r="I17" s="344"/>
      <c r="J17" s="345"/>
      <c r="K17" s="270"/>
      <c r="L17" s="199"/>
    </row>
    <row r="18" spans="1:12" s="1" customFormat="1" ht="12" customHeight="1" thickBot="1" x14ac:dyDescent="0.3">
      <c r="B18" s="82"/>
    </row>
    <row r="19" spans="1:12" s="1" customFormat="1" ht="18.75" customHeight="1" thickBot="1" x14ac:dyDescent="0.35">
      <c r="B19" s="82"/>
      <c r="F19" s="266" t="s">
        <v>121</v>
      </c>
      <c r="G19" s="267"/>
      <c r="H19" s="267"/>
      <c r="I19" s="267"/>
      <c r="J19" s="268"/>
      <c r="K19" s="217"/>
    </row>
    <row r="20" spans="1:12" s="1" customFormat="1" x14ac:dyDescent="0.25">
      <c r="A20" s="1" t="s">
        <v>47</v>
      </c>
      <c r="B20" s="131"/>
      <c r="F20" s="328" t="s">
        <v>119</v>
      </c>
      <c r="G20" s="329"/>
      <c r="H20" s="329"/>
      <c r="I20" s="329"/>
      <c r="J20" s="330"/>
      <c r="K20"/>
      <c r="L20" s="51"/>
    </row>
    <row r="21" spans="1:12" s="1" customFormat="1" x14ac:dyDescent="0.25">
      <c r="B21" s="82"/>
      <c r="F21" s="346"/>
      <c r="G21" s="347"/>
      <c r="H21" s="347"/>
      <c r="I21" s="347"/>
      <c r="J21" s="348"/>
      <c r="K21" s="274"/>
      <c r="L21" s="51"/>
    </row>
    <row r="22" spans="1:12" s="1" customFormat="1" x14ac:dyDescent="0.25">
      <c r="A22" s="331"/>
      <c r="B22" s="332"/>
      <c r="C22" s="332"/>
      <c r="F22" s="349" t="s">
        <v>120</v>
      </c>
      <c r="G22" s="350"/>
      <c r="H22" s="350"/>
      <c r="I22" s="350"/>
      <c r="J22" s="351"/>
      <c r="K22"/>
      <c r="L22" s="51"/>
    </row>
    <row r="23" spans="1:12" s="1" customFormat="1" ht="15.75" thickBot="1" x14ac:dyDescent="0.3">
      <c r="A23" s="1" t="s">
        <v>48</v>
      </c>
      <c r="B23" s="82"/>
      <c r="F23" s="323"/>
      <c r="G23" s="324"/>
      <c r="H23" s="324"/>
      <c r="I23" s="324"/>
      <c r="J23" s="325"/>
      <c r="K23" s="274"/>
      <c r="L23" s="51"/>
    </row>
    <row r="24" spans="1:12" s="1" customFormat="1" ht="15" hidden="1" customHeight="1" x14ac:dyDescent="0.25">
      <c r="B24" s="82"/>
      <c r="F24" s="263"/>
      <c r="G24" s="264"/>
      <c r="H24" s="264"/>
      <c r="I24" s="264"/>
      <c r="J24" s="265"/>
      <c r="K24" s="51"/>
      <c r="L24" s="51"/>
    </row>
    <row r="25" spans="1:12" s="1" customFormat="1" ht="15" hidden="1" customHeight="1" x14ac:dyDescent="0.25">
      <c r="B25" s="82"/>
      <c r="F25" s="250"/>
      <c r="G25" s="251"/>
      <c r="H25" s="251"/>
      <c r="I25" s="251"/>
      <c r="J25" s="252"/>
      <c r="K25" s="51"/>
      <c r="L25" s="51"/>
    </row>
    <row r="26" spans="1:12" s="1" customFormat="1" ht="15" hidden="1" customHeight="1" x14ac:dyDescent="0.25">
      <c r="B26" s="82"/>
      <c r="F26" s="250"/>
      <c r="G26" s="251"/>
      <c r="H26" s="251"/>
      <c r="I26" s="251"/>
      <c r="J26" s="252"/>
      <c r="K26" s="51"/>
      <c r="L26" s="51"/>
    </row>
    <row r="27" spans="1:12" s="1" customFormat="1" ht="15" hidden="1" customHeight="1" x14ac:dyDescent="0.25">
      <c r="B27" s="82"/>
      <c r="F27" s="250"/>
      <c r="G27" s="251"/>
      <c r="H27" s="251"/>
      <c r="I27" s="251"/>
      <c r="J27" s="252"/>
      <c r="K27" s="51"/>
      <c r="L27" s="51"/>
    </row>
    <row r="28" spans="1:12" s="1" customFormat="1" ht="15" hidden="1" customHeight="1" x14ac:dyDescent="0.25">
      <c r="B28" s="82"/>
      <c r="F28" s="250"/>
      <c r="G28" s="251"/>
      <c r="H28" s="251"/>
      <c r="I28" s="251"/>
      <c r="J28" s="252"/>
      <c r="K28" s="51"/>
      <c r="L28" s="51"/>
    </row>
    <row r="29" spans="1:12" s="1" customFormat="1" ht="15" hidden="1" customHeight="1" x14ac:dyDescent="0.25">
      <c r="B29" s="82"/>
      <c r="F29" s="250"/>
      <c r="G29" s="251"/>
      <c r="H29" s="251"/>
      <c r="I29" s="251"/>
      <c r="J29" s="252"/>
      <c r="K29" s="51"/>
      <c r="L29" s="51"/>
    </row>
    <row r="30" spans="1:12" s="1" customFormat="1" ht="15" hidden="1" customHeight="1" x14ac:dyDescent="0.25">
      <c r="B30" s="82"/>
      <c r="F30" s="250"/>
      <c r="G30" s="251"/>
      <c r="H30" s="251"/>
      <c r="I30" s="251"/>
      <c r="J30" s="252"/>
      <c r="K30" s="51"/>
      <c r="L30" s="51"/>
    </row>
    <row r="31" spans="1:12" s="1" customFormat="1" ht="15" hidden="1" customHeight="1" x14ac:dyDescent="0.25">
      <c r="B31" s="82"/>
      <c r="F31" s="250"/>
      <c r="G31" s="251"/>
      <c r="H31" s="251"/>
      <c r="I31" s="251"/>
      <c r="J31" s="252"/>
      <c r="K31" s="51"/>
      <c r="L31" s="51"/>
    </row>
    <row r="32" spans="1:12" s="1" customFormat="1" ht="15" hidden="1" customHeight="1" x14ac:dyDescent="0.25">
      <c r="B32" s="82"/>
      <c r="F32" s="250"/>
      <c r="G32" s="251"/>
      <c r="H32" s="251"/>
      <c r="I32" s="251"/>
      <c r="J32" s="252"/>
      <c r="K32" s="51"/>
      <c r="L32" s="51"/>
    </row>
    <row r="33" spans="1:12" ht="15" hidden="1" customHeight="1" x14ac:dyDescent="0.25">
      <c r="F33" s="250"/>
      <c r="G33" s="251"/>
      <c r="H33" s="251"/>
      <c r="I33" s="251"/>
      <c r="J33" s="252"/>
      <c r="K33" s="51"/>
      <c r="L33" s="51"/>
    </row>
    <row r="34" spans="1:12" x14ac:dyDescent="0.25">
      <c r="A34" s="331"/>
      <c r="B34" s="331"/>
      <c r="C34" s="331"/>
      <c r="F34" s="326"/>
      <c r="G34" s="327"/>
      <c r="H34" s="327"/>
      <c r="I34" s="327"/>
      <c r="J34" s="327"/>
      <c r="L34" s="51"/>
    </row>
    <row r="35" spans="1:12" x14ac:dyDescent="0.25">
      <c r="F35" s="51"/>
      <c r="G35" s="51"/>
      <c r="H35" s="51"/>
      <c r="I35" s="51"/>
      <c r="J35" s="51"/>
      <c r="K35" s="51"/>
      <c r="L35" s="51"/>
    </row>
    <row r="36" spans="1:12" x14ac:dyDescent="0.25">
      <c r="F36" s="51"/>
      <c r="G36" s="51"/>
      <c r="H36" s="51"/>
      <c r="I36" s="51"/>
      <c r="J36" s="51"/>
      <c r="K36" s="51"/>
      <c r="L36" s="51"/>
    </row>
  </sheetData>
  <sheetProtection algorithmName="SHA-512" hashValue="LnGocSbJC+Jws1dFQCU8S92Tmjt41EfNioOyWp/pIxp2kE90WffTaxjMrIUgIDpmRs/vhXPXbcY5zJ99hmWfAA==" saltValue="YJlLhi3gfnYe4JBPRA9Dbg==" spinCount="100000" sheet="1" objects="1" scenarios="1"/>
  <mergeCells count="13">
    <mergeCell ref="F23:J23"/>
    <mergeCell ref="F34:J34"/>
    <mergeCell ref="F20:J20"/>
    <mergeCell ref="A22:C22"/>
    <mergeCell ref="H1:J1"/>
    <mergeCell ref="C5:E5"/>
    <mergeCell ref="F5:H5"/>
    <mergeCell ref="I5:L5"/>
    <mergeCell ref="C17:D17"/>
    <mergeCell ref="I17:J17"/>
    <mergeCell ref="F21:J21"/>
    <mergeCell ref="F22:J22"/>
    <mergeCell ref="A34:C34"/>
  </mergeCells>
  <conditionalFormatting sqref="I15:K15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I7:L16">
    <cfRule type="cellIs" dxfId="6" priority="14" operator="greaterThan">
      <formula>0</formula>
    </cfRule>
    <cfRule type="cellIs" dxfId="5" priority="15" operator="lessThan">
      <formula>0</formula>
    </cfRule>
  </conditionalFormatting>
  <conditionalFormatting sqref="K7:K15">
    <cfRule type="containsText" dxfId="4" priority="5" operator="containsText" text="Nicht gültig">
      <formula>NOT(ISERROR(SEARCH("Nicht gültig",K7)))</formula>
    </cfRule>
  </conditionalFormatting>
  <conditionalFormatting sqref="K7:K16">
    <cfRule type="containsText" dxfId="3" priority="1" operator="containsText" text="nicht gültig">
      <formula>NOT(ISERROR(SEARCH("nicht gültig",K7)))</formula>
    </cfRule>
    <cfRule type="containsText" dxfId="2" priority="2" operator="containsText" text="konform">
      <formula>NOT(ISERROR(SEARCH("konform",K7)))</formula>
    </cfRule>
  </conditionalFormatting>
  <conditionalFormatting sqref="L16:L17">
    <cfRule type="cellIs" dxfId="1" priority="6" operator="lessThan">
      <formula>0</formula>
    </cfRule>
    <cfRule type="cellIs" dxfId="0" priority="7" operator="greaterThan">
      <formula>0</formula>
    </cfRule>
  </conditionalFormatting>
  <hyperlinks>
    <hyperlink ref="C5:E5" r:id="rId1" display="Personalbedarf gemäss Richtlinien für vorschulische Betreuungseinrichtungen vom 1. Mai 2017" xr:uid="{00000000-0004-0000-0400-000000000000}"/>
  </hyperlinks>
  <pageMargins left="0.70866141732283472" right="0.70866141732283472" top="0.35433070866141736" bottom="0.74803149606299213" header="0.31496062992125984" footer="0.31496062992125984"/>
  <pageSetup paperSize="9" scale="84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3" tint="0.39997558519241921"/>
    <pageSetUpPr fitToPage="1"/>
  </sheetPr>
  <dimension ref="A1:M57"/>
  <sheetViews>
    <sheetView zoomScale="110" zoomScaleNormal="110" workbookViewId="0">
      <selection activeCell="I1" sqref="I1:K1"/>
    </sheetView>
  </sheetViews>
  <sheetFormatPr baseColWidth="10" defaultColWidth="0" defaultRowHeight="0" customHeight="1" zeroHeight="1" x14ac:dyDescent="0.25"/>
  <cols>
    <col min="1" max="1" width="1.5703125" customWidth="1"/>
    <col min="2" max="11" width="11.42578125" customWidth="1"/>
    <col min="12" max="12" width="2.85546875" customWidth="1"/>
    <col min="13" max="13" width="0" hidden="1" customWidth="1"/>
    <col min="14" max="16384" width="11.42578125" hidden="1"/>
  </cols>
  <sheetData>
    <row r="1" spans="2:11" ht="84" customHeight="1" x14ac:dyDescent="0.25">
      <c r="C1" s="17"/>
      <c r="I1" s="333" t="s">
        <v>164</v>
      </c>
      <c r="J1" s="334"/>
      <c r="K1" s="335"/>
    </row>
    <row r="2" spans="2:11" ht="15" x14ac:dyDescent="0.25"/>
    <row r="3" spans="2:11" ht="20.25" x14ac:dyDescent="0.3">
      <c r="B3" s="200" t="s">
        <v>144</v>
      </c>
    </row>
    <row r="4" spans="2:11" ht="15" x14ac:dyDescent="0.25"/>
    <row r="5" spans="2:11" ht="19.5" x14ac:dyDescent="0.35">
      <c r="B5" s="269" t="s">
        <v>145</v>
      </c>
    </row>
    <row r="6" spans="2:11" ht="15" x14ac:dyDescent="0.25"/>
    <row r="7" spans="2:11" ht="15" x14ac:dyDescent="0.25"/>
    <row r="8" spans="2:11" ht="15" x14ac:dyDescent="0.25"/>
    <row r="9" spans="2:11" ht="15" x14ac:dyDescent="0.25"/>
    <row r="10" spans="2:11" ht="15" x14ac:dyDescent="0.25"/>
    <row r="11" spans="2:11" ht="15" x14ac:dyDescent="0.25"/>
    <row r="12" spans="2:11" ht="15" x14ac:dyDescent="0.25"/>
    <row r="13" spans="2:11" ht="15" x14ac:dyDescent="0.25"/>
    <row r="14" spans="2:11" ht="15" x14ac:dyDescent="0.25"/>
    <row r="15" spans="2:11" ht="15" x14ac:dyDescent="0.25"/>
    <row r="16" spans="2:11" ht="15" x14ac:dyDescent="0.25"/>
    <row r="17" spans="2:2" ht="15" x14ac:dyDescent="0.25"/>
    <row r="18" spans="2:2" ht="15" x14ac:dyDescent="0.25"/>
    <row r="19" spans="2:2" ht="15" x14ac:dyDescent="0.25"/>
    <row r="20" spans="2:2" ht="15" x14ac:dyDescent="0.25"/>
    <row r="21" spans="2:2" ht="15" x14ac:dyDescent="0.25"/>
    <row r="22" spans="2:2" ht="15" x14ac:dyDescent="0.25"/>
    <row r="23" spans="2:2" ht="15" x14ac:dyDescent="0.25"/>
    <row r="24" spans="2:2" ht="15" x14ac:dyDescent="0.25"/>
    <row r="25" spans="2:2" ht="15" x14ac:dyDescent="0.25"/>
    <row r="26" spans="2:2" ht="15" x14ac:dyDescent="0.25"/>
    <row r="27" spans="2:2" ht="15" x14ac:dyDescent="0.25"/>
    <row r="28" spans="2:2" ht="15" x14ac:dyDescent="0.25"/>
    <row r="29" spans="2:2" ht="15" x14ac:dyDescent="0.25"/>
    <row r="30" spans="2:2" ht="15" x14ac:dyDescent="0.25"/>
    <row r="31" spans="2:2" ht="15" x14ac:dyDescent="0.25"/>
    <row r="32" spans="2:2" ht="19.5" x14ac:dyDescent="0.35">
      <c r="B32" s="269" t="s">
        <v>146</v>
      </c>
    </row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</sheetData>
  <sheetProtection algorithmName="SHA-512" hashValue="za4+xTLvklopj2ddyMzWr+oW9Ou2VFXfIgNQSskI6z38x8pPXPNwWf6Dy4vwQSRICY9DgNp1iffAchIUnTEPIw==" saltValue="o/Zhu1rPY6btNrFsyvnxzg==" spinCount="100000" sheet="1" objects="1" scenarios="1"/>
  <mergeCells count="1">
    <mergeCell ref="I1:K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rgb="FFC00000"/>
    <pageSetUpPr fitToPage="1"/>
  </sheetPr>
  <dimension ref="A1:L24"/>
  <sheetViews>
    <sheetView zoomScale="120" zoomScaleNormal="120" workbookViewId="0">
      <selection activeCell="C11" sqref="C11:F11"/>
    </sheetView>
  </sheetViews>
  <sheetFormatPr baseColWidth="10" defaultColWidth="0" defaultRowHeight="15" zeroHeight="1" x14ac:dyDescent="0.25"/>
  <cols>
    <col min="1" max="1" width="3" customWidth="1"/>
    <col min="2" max="11" width="11.42578125" customWidth="1"/>
    <col min="12" max="12" width="2.42578125" customWidth="1"/>
    <col min="13" max="16384" width="11.42578125" hidden="1"/>
  </cols>
  <sheetData>
    <row r="1" spans="2:12" s="29" customFormat="1" ht="20.25" x14ac:dyDescent="0.3">
      <c r="B1" s="202" t="s">
        <v>152</v>
      </c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2:12" x14ac:dyDescent="0.25"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x14ac:dyDescent="0.25">
      <c r="B4" s="4" t="s">
        <v>49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s="259" customFormat="1" ht="24" x14ac:dyDescent="0.2">
      <c r="B5" s="255" t="s">
        <v>50</v>
      </c>
      <c r="C5" s="262" t="s">
        <v>122</v>
      </c>
      <c r="D5" s="262" t="s">
        <v>51</v>
      </c>
      <c r="E5" s="262" t="s">
        <v>123</v>
      </c>
      <c r="F5" s="256" t="s">
        <v>59</v>
      </c>
      <c r="G5" s="258"/>
      <c r="H5" s="258"/>
      <c r="I5" s="258"/>
      <c r="J5" s="258"/>
      <c r="K5" s="258"/>
      <c r="L5" s="258"/>
    </row>
    <row r="6" spans="2:12" x14ac:dyDescent="0.25">
      <c r="B6" s="5" t="s">
        <v>11</v>
      </c>
      <c r="C6" s="6">
        <v>4</v>
      </c>
      <c r="D6" s="355">
        <v>0.5</v>
      </c>
      <c r="E6" s="358">
        <v>2</v>
      </c>
      <c r="F6" s="352">
        <v>1</v>
      </c>
      <c r="G6" s="2"/>
      <c r="H6" s="2"/>
      <c r="I6" s="2"/>
      <c r="J6" s="2"/>
      <c r="K6" s="2"/>
      <c r="L6" s="2"/>
    </row>
    <row r="7" spans="2:12" x14ac:dyDescent="0.25">
      <c r="B7" s="7" t="s">
        <v>58</v>
      </c>
      <c r="C7" s="8">
        <v>7</v>
      </c>
      <c r="D7" s="356"/>
      <c r="E7" s="359"/>
      <c r="F7" s="353"/>
      <c r="G7" s="2"/>
      <c r="H7" s="2"/>
      <c r="I7" s="2"/>
      <c r="J7" s="2"/>
      <c r="K7" s="2"/>
      <c r="L7" s="2"/>
    </row>
    <row r="8" spans="2:12" x14ac:dyDescent="0.25">
      <c r="B8" s="9" t="s">
        <v>13</v>
      </c>
      <c r="C8" s="10">
        <v>12</v>
      </c>
      <c r="D8" s="357"/>
      <c r="E8" s="360"/>
      <c r="F8" s="354"/>
      <c r="G8" s="2"/>
      <c r="H8" s="2"/>
      <c r="I8" s="2"/>
      <c r="J8" s="2"/>
      <c r="K8" s="2"/>
      <c r="L8" s="2"/>
    </row>
    <row r="9" spans="2:12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2:12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x14ac:dyDescent="0.25">
      <c r="B11" s="4" t="s">
        <v>52</v>
      </c>
      <c r="C11" s="361">
        <f>'1. Gruppenaufteilung'!C9</f>
        <v>0</v>
      </c>
      <c r="D11" s="361"/>
      <c r="E11" s="361"/>
      <c r="F11" s="361"/>
      <c r="G11" s="2"/>
      <c r="H11" s="2"/>
      <c r="I11" s="2"/>
      <c r="J11" s="2"/>
      <c r="K11" s="2"/>
      <c r="L11" s="2"/>
    </row>
    <row r="12" spans="2:12" s="259" customFormat="1" ht="24" x14ac:dyDescent="0.2">
      <c r="B12" s="260" t="s">
        <v>53</v>
      </c>
      <c r="C12" s="260" t="s">
        <v>78</v>
      </c>
      <c r="D12" s="261"/>
      <c r="E12" s="258"/>
      <c r="F12" s="258"/>
      <c r="G12" s="258"/>
      <c r="H12" s="258"/>
      <c r="I12" s="258"/>
      <c r="J12" s="258"/>
      <c r="K12" s="258"/>
      <c r="L12" s="258"/>
    </row>
    <row r="13" spans="2:12" x14ac:dyDescent="0.25">
      <c r="B13" s="67">
        <f>'1. Gruppenaufteilung'!I9</f>
        <v>0</v>
      </c>
      <c r="C13" s="67">
        <f>'1. Gruppenaufteilung'!I8</f>
        <v>0</v>
      </c>
      <c r="D13" s="2"/>
      <c r="E13" s="2"/>
      <c r="F13" s="2"/>
      <c r="G13" s="2"/>
      <c r="H13" s="2"/>
      <c r="I13" s="2"/>
      <c r="J13" s="2"/>
      <c r="K13" s="2"/>
      <c r="L13" s="2"/>
    </row>
    <row r="14" spans="2:12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2:12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2:12" x14ac:dyDescent="0.25">
      <c r="B16" s="4" t="s">
        <v>149</v>
      </c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2:12" s="259" customFormat="1" ht="24" x14ac:dyDescent="0.2">
      <c r="B17" s="255" t="s">
        <v>50</v>
      </c>
      <c r="C17" s="256" t="s">
        <v>54</v>
      </c>
      <c r="D17" s="257" t="s">
        <v>150</v>
      </c>
      <c r="E17" s="253" t="s">
        <v>56</v>
      </c>
      <c r="F17" s="254" t="s">
        <v>55</v>
      </c>
      <c r="G17" s="358" t="s">
        <v>77</v>
      </c>
      <c r="H17" s="254" t="s">
        <v>155</v>
      </c>
      <c r="I17" s="254" t="s">
        <v>57</v>
      </c>
      <c r="J17" s="256" t="s">
        <v>151</v>
      </c>
      <c r="K17" s="258"/>
      <c r="L17" s="258"/>
    </row>
    <row r="18" spans="2:12" x14ac:dyDescent="0.25">
      <c r="B18" s="5" t="s">
        <v>11</v>
      </c>
      <c r="C18" s="68">
        <f>'1. Gruppenaufteilung'!D23</f>
        <v>0</v>
      </c>
      <c r="D18" s="150">
        <f>IF(C18=0,0,IF($C$13&gt;($C$13-$E$6),((C18/C6)/($B$13/5)*($C$13-$E$6))+((C18/C6)/($B$13/5)*($C$13-($C$13-$E$6))*$D$6),(C18/C6)*$C$13/($B$13/5)))</f>
        <v>0</v>
      </c>
      <c r="E18" s="147">
        <f>IF(D18=0,0,D18/2)</f>
        <v>0</v>
      </c>
      <c r="F18" s="147">
        <f>IF(D18=0,0,D18-E18)</f>
        <v>0</v>
      </c>
      <c r="G18" s="359"/>
      <c r="H18" s="147">
        <f>IF(D18=0,0,D18/3*2)</f>
        <v>0</v>
      </c>
      <c r="I18" s="151">
        <f>IF(D18=0,0,D18-H18)</f>
        <v>0</v>
      </c>
      <c r="J18" s="146">
        <f>IF(C21=0,0,F6/B13*C21)</f>
        <v>0</v>
      </c>
      <c r="K18" s="2"/>
      <c r="L18" s="2"/>
    </row>
    <row r="19" spans="2:12" x14ac:dyDescent="0.25">
      <c r="B19" s="7" t="s">
        <v>58</v>
      </c>
      <c r="C19" s="69">
        <f>'1. Gruppenaufteilung'!E23</f>
        <v>0</v>
      </c>
      <c r="D19" s="11">
        <f>IF(C19=0,0,IF($C$13&gt;($C$13-$E$6),((C19/C7)/($B$13/5)*($C$13-$E$6))+((C19/C7)/($B$13/5)*($C$13-($C$13-$E$6))*$D$6),(C19/C7)*$C$13/($B$13/5)))</f>
        <v>0</v>
      </c>
      <c r="E19" s="12">
        <f>IF(D19=0,0,D19/2)</f>
        <v>0</v>
      </c>
      <c r="F19" s="12">
        <f>IF(D19=0,0,D19-E19)</f>
        <v>0</v>
      </c>
      <c r="G19" s="359"/>
      <c r="H19" s="12">
        <f>IF(D19=0,0,D19/3*2)</f>
        <v>0</v>
      </c>
      <c r="I19" s="13">
        <f t="shared" ref="I19:I20" si="0">IF(D19=0,0,D19-H19)</f>
        <v>0</v>
      </c>
      <c r="J19" s="18"/>
      <c r="K19" s="2"/>
      <c r="L19" s="2"/>
    </row>
    <row r="20" spans="2:12" ht="15.75" thickBot="1" x14ac:dyDescent="0.3">
      <c r="B20" s="9" t="s">
        <v>13</v>
      </c>
      <c r="C20" s="70">
        <f>'1. Gruppenaufteilung'!F23</f>
        <v>0</v>
      </c>
      <c r="D20" s="11">
        <f>IF(C20=0,0,IF($C$13&gt;($C$13-$E$6),((C20/C8)/($B$13/5)*($C$13-$E$6))+((C20/C8)/($B$13/5)*($C$13-($C$13-$E$6))*$D$6),(C20/C8)*$C$13/($B$13/5)))</f>
        <v>0</v>
      </c>
      <c r="E20" s="12">
        <f>IF(D20=0,0,D20/2)</f>
        <v>0</v>
      </c>
      <c r="F20" s="12">
        <f>IF(D20=0,0,D20-E20)</f>
        <v>0</v>
      </c>
      <c r="G20" s="359"/>
      <c r="H20" s="12">
        <f>IF(D20=0,0,D20/3*2)</f>
        <v>0</v>
      </c>
      <c r="I20" s="13">
        <f t="shared" si="0"/>
        <v>0</v>
      </c>
      <c r="J20" s="19"/>
      <c r="K20" s="2"/>
      <c r="L20" s="2"/>
    </row>
    <row r="21" spans="2:12" ht="15.75" thickBot="1" x14ac:dyDescent="0.3">
      <c r="B21" s="14" t="s">
        <v>0</v>
      </c>
      <c r="C21" s="15">
        <f>SUM(C18:C20)</f>
        <v>0</v>
      </c>
      <c r="D21" s="152">
        <f>SUM(D18:D20)</f>
        <v>0</v>
      </c>
      <c r="E21" s="153">
        <f t="shared" ref="E21:F21" si="1">SUM(E18:E20)</f>
        <v>0</v>
      </c>
      <c r="F21" s="153">
        <f t="shared" si="1"/>
        <v>0</v>
      </c>
      <c r="G21" s="360"/>
      <c r="H21" s="153">
        <f t="shared" ref="H21:I21" si="2">SUM(H18:H20)</f>
        <v>0</v>
      </c>
      <c r="I21" s="154">
        <f t="shared" si="2"/>
        <v>0</v>
      </c>
      <c r="J21" s="148">
        <f>J18</f>
        <v>0</v>
      </c>
      <c r="K21" s="149">
        <f>SUM(D21,J21)</f>
        <v>0</v>
      </c>
      <c r="L21" s="16"/>
    </row>
    <row r="22" spans="2:12" x14ac:dyDescent="0.25"/>
    <row r="24" spans="2:12" hidden="1" x14ac:dyDescent="0.25">
      <c r="B24" s="71"/>
    </row>
  </sheetData>
  <mergeCells count="5">
    <mergeCell ref="F6:F8"/>
    <mergeCell ref="D6:D8"/>
    <mergeCell ref="E6:E8"/>
    <mergeCell ref="G17:G21"/>
    <mergeCell ref="C11:F11"/>
  </mergeCells>
  <pageMargins left="0.70866141732283472" right="0.70866141732283472" top="0.35433070866141736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rgb="FFC00000"/>
    <pageSetUpPr fitToPage="1"/>
  </sheetPr>
  <dimension ref="A1:H38"/>
  <sheetViews>
    <sheetView zoomScale="120" zoomScaleNormal="120" workbookViewId="0">
      <selection activeCell="D1" sqref="D1"/>
    </sheetView>
  </sheetViews>
  <sheetFormatPr baseColWidth="10" defaultColWidth="0" defaultRowHeight="15" customHeight="1" zeroHeight="1" x14ac:dyDescent="0.25"/>
  <cols>
    <col min="1" max="1" width="1.5703125" style="1" customWidth="1"/>
    <col min="2" max="2" width="5.5703125" style="215" customWidth="1"/>
    <col min="3" max="3" width="64.5703125" style="1" customWidth="1"/>
    <col min="4" max="4" width="33.5703125" style="1" customWidth="1"/>
    <col min="5" max="5" width="1.85546875" style="1" customWidth="1"/>
    <col min="6" max="6" width="5.5703125" style="215" hidden="1" customWidth="1"/>
    <col min="7" max="7" width="51" style="1" hidden="1" customWidth="1"/>
    <col min="8" max="16384" width="11.42578125" style="1" hidden="1"/>
  </cols>
  <sheetData>
    <row r="1" spans="2:6" ht="78" x14ac:dyDescent="0.25">
      <c r="D1" s="205" t="s">
        <v>165</v>
      </c>
      <c r="E1" s="206"/>
      <c r="F1" s="207"/>
    </row>
    <row r="2" spans="2:6" x14ac:dyDescent="0.25">
      <c r="D2" s="205"/>
      <c r="E2" s="206"/>
      <c r="F2" s="207"/>
    </row>
    <row r="3" spans="2:6" ht="20.25" x14ac:dyDescent="0.3">
      <c r="B3" s="202" t="s">
        <v>153</v>
      </c>
      <c r="F3" s="215" t="s">
        <v>66</v>
      </c>
    </row>
    <row r="4" spans="2:6" x14ac:dyDescent="0.25"/>
    <row r="5" spans="2:6" s="46" customFormat="1" ht="15.75" x14ac:dyDescent="0.25">
      <c r="B5" s="223" t="s">
        <v>67</v>
      </c>
      <c r="C5" s="224" t="s">
        <v>110</v>
      </c>
      <c r="D5" s="225"/>
    </row>
    <row r="6" spans="2:6" x14ac:dyDescent="0.25">
      <c r="B6" s="216"/>
      <c r="C6" s="217"/>
      <c r="D6" s="217"/>
    </row>
    <row r="7" spans="2:6" ht="30.75" x14ac:dyDescent="0.25">
      <c r="B7" s="226" t="s">
        <v>68</v>
      </c>
      <c r="C7" s="227" t="s">
        <v>106</v>
      </c>
      <c r="D7" s="175">
        <f>'1. Gruppenaufteilung'!I9</f>
        <v>0</v>
      </c>
      <c r="E7" s="228"/>
    </row>
    <row r="8" spans="2:6" ht="30" x14ac:dyDescent="0.25">
      <c r="B8" s="226" t="s">
        <v>69</v>
      </c>
      <c r="C8" s="227" t="s">
        <v>107</v>
      </c>
      <c r="D8" s="175">
        <f>D7/5</f>
        <v>0</v>
      </c>
      <c r="E8" s="228"/>
    </row>
    <row r="9" spans="2:6" x14ac:dyDescent="0.25">
      <c r="B9" s="226" t="s">
        <v>70</v>
      </c>
      <c r="C9" s="229" t="s">
        <v>127</v>
      </c>
      <c r="D9" s="175">
        <f>'1. Gruppenaufteilung'!I8</f>
        <v>0</v>
      </c>
      <c r="E9" s="228"/>
    </row>
    <row r="10" spans="2:6" x14ac:dyDescent="0.25">
      <c r="B10" s="230"/>
      <c r="C10" s="231"/>
      <c r="D10" s="231"/>
    </row>
    <row r="11" spans="2:6" x14ac:dyDescent="0.25">
      <c r="B11" s="226" t="s">
        <v>71</v>
      </c>
      <c r="C11" s="227" t="s">
        <v>124</v>
      </c>
      <c r="D11" s="229" t="e">
        <f>D9/D8</f>
        <v>#DIV/0!</v>
      </c>
      <c r="E11" s="228"/>
    </row>
    <row r="12" spans="2:6" ht="45" x14ac:dyDescent="0.25">
      <c r="B12" s="226" t="s">
        <v>72</v>
      </c>
      <c r="C12" s="227" t="s">
        <v>125</v>
      </c>
      <c r="D12" s="229" t="e">
        <f>((D11/D9)*(D9-2))+(D11/D9)</f>
        <v>#DIV/0!</v>
      </c>
      <c r="E12" s="228"/>
    </row>
    <row r="13" spans="2:6" x14ac:dyDescent="0.25">
      <c r="C13" s="218"/>
      <c r="D13" s="219"/>
    </row>
    <row r="14" spans="2:6" ht="15.75" x14ac:dyDescent="0.25">
      <c r="B14" s="232" t="s">
        <v>73</v>
      </c>
      <c r="C14" s="233" t="s">
        <v>109</v>
      </c>
      <c r="D14" s="234"/>
    </row>
    <row r="15" spans="2:6" x14ac:dyDescent="0.25">
      <c r="B15" s="216"/>
      <c r="C15" s="217"/>
    </row>
    <row r="16" spans="2:6" ht="30" x14ac:dyDescent="0.25">
      <c r="B16" s="226" t="s">
        <v>74</v>
      </c>
      <c r="C16" s="227" t="s">
        <v>108</v>
      </c>
      <c r="D16" s="175" t="e">
        <f>(100/D7)*'1. Gruppenaufteilung'!G23</f>
        <v>#DIV/0!</v>
      </c>
    </row>
    <row r="17" spans="2:6" x14ac:dyDescent="0.25">
      <c r="C17" s="218"/>
      <c r="D17" s="219"/>
    </row>
    <row r="18" spans="2:6" s="46" customFormat="1" ht="31.5" x14ac:dyDescent="0.25">
      <c r="B18" s="235" t="s">
        <v>75</v>
      </c>
      <c r="C18" s="236" t="s">
        <v>111</v>
      </c>
      <c r="D18" s="237"/>
      <c r="F18" s="220"/>
    </row>
    <row r="19" spans="2:6" x14ac:dyDescent="0.25"/>
    <row r="20" spans="2:6" x14ac:dyDescent="0.25">
      <c r="C20" s="238" t="s">
        <v>126</v>
      </c>
      <c r="D20" s="238">
        <f>'1. Gruppenaufteilung'!D23</f>
        <v>0</v>
      </c>
    </row>
    <row r="21" spans="2:6" ht="30" x14ac:dyDescent="0.25">
      <c r="C21" s="239" t="s">
        <v>128</v>
      </c>
      <c r="D21" s="238">
        <v>4</v>
      </c>
    </row>
    <row r="22" spans="2:6" ht="30" x14ac:dyDescent="0.25">
      <c r="C22" s="239" t="s">
        <v>130</v>
      </c>
      <c r="D22" s="100" t="e">
        <f>((D20/D21)*D12)*100</f>
        <v>#DIV/0!</v>
      </c>
    </row>
    <row r="23" spans="2:6" x14ac:dyDescent="0.25">
      <c r="C23" s="240"/>
      <c r="D23" s="240"/>
    </row>
    <row r="24" spans="2:6" ht="15.75" x14ac:dyDescent="0.25">
      <c r="C24" s="238" t="s">
        <v>129</v>
      </c>
      <c r="D24" s="238">
        <f>'1. Gruppenaufteilung'!E23</f>
        <v>0</v>
      </c>
    </row>
    <row r="25" spans="2:6" ht="30" x14ac:dyDescent="0.25">
      <c r="C25" s="239" t="s">
        <v>131</v>
      </c>
      <c r="D25" s="238">
        <v>7</v>
      </c>
    </row>
    <row r="26" spans="2:6" ht="30" x14ac:dyDescent="0.25">
      <c r="C26" s="239" t="s">
        <v>132</v>
      </c>
      <c r="D26" s="100" t="e">
        <f>((D24/D25)*D12)*100</f>
        <v>#DIV/0!</v>
      </c>
    </row>
    <row r="27" spans="2:6" x14ac:dyDescent="0.25">
      <c r="C27" s="241"/>
      <c r="D27" s="242"/>
    </row>
    <row r="28" spans="2:6" x14ac:dyDescent="0.25">
      <c r="C28" s="238" t="s">
        <v>133</v>
      </c>
      <c r="D28" s="238">
        <f>'1. Gruppenaufteilung'!F23</f>
        <v>0</v>
      </c>
    </row>
    <row r="29" spans="2:6" ht="30" x14ac:dyDescent="0.25">
      <c r="C29" s="239" t="s">
        <v>134</v>
      </c>
      <c r="D29" s="238">
        <v>12</v>
      </c>
    </row>
    <row r="30" spans="2:6" ht="30" x14ac:dyDescent="0.25">
      <c r="C30" s="239" t="s">
        <v>135</v>
      </c>
      <c r="D30" s="100" t="e">
        <f>((D28/D29)*D12)*100</f>
        <v>#DIV/0!</v>
      </c>
    </row>
    <row r="31" spans="2:6" x14ac:dyDescent="0.25">
      <c r="C31" s="243"/>
      <c r="D31" s="244"/>
    </row>
    <row r="32" spans="2:6" ht="15.75" x14ac:dyDescent="0.25">
      <c r="B32" s="245" t="s">
        <v>76</v>
      </c>
      <c r="C32" s="246" t="s">
        <v>112</v>
      </c>
      <c r="D32" s="247"/>
    </row>
    <row r="33" spans="2:8" x14ac:dyDescent="0.25">
      <c r="C33" s="248"/>
      <c r="D33" s="248"/>
    </row>
    <row r="34" spans="2:8" ht="30" x14ac:dyDescent="0.25">
      <c r="C34" s="239" t="s">
        <v>136</v>
      </c>
      <c r="D34" s="100" t="e">
        <f>SUM(D22,D26,D30)</f>
        <v>#DIV/0!</v>
      </c>
    </row>
    <row r="35" spans="2:8" x14ac:dyDescent="0.25">
      <c r="C35" s="238" t="s">
        <v>137</v>
      </c>
      <c r="D35" s="100" t="e">
        <f>D16</f>
        <v>#DIV/0!</v>
      </c>
      <c r="H35" s="221"/>
    </row>
    <row r="36" spans="2:8" x14ac:dyDescent="0.25">
      <c r="C36" s="240"/>
      <c r="D36" s="240"/>
    </row>
    <row r="37" spans="2:8" s="86" customFormat="1" ht="16.5" thickBot="1" x14ac:dyDescent="0.3">
      <c r="B37" s="222"/>
      <c r="C37" s="111" t="s">
        <v>138</v>
      </c>
      <c r="D37" s="249" t="e">
        <f>SUM(D34,D35)</f>
        <v>#DIV/0!</v>
      </c>
      <c r="F37" s="222"/>
    </row>
    <row r="38" spans="2:8" ht="15.75" thickTop="1" x14ac:dyDescent="0.25"/>
  </sheetData>
  <sheetProtection algorithmName="SHA-512" hashValue="5pBVhsg8GLXEXjHnnd5wwwRoiOOzkWOyVIUKd8TfpNmDxn9sKItUhsQKg8PvyTiHuLV+M8Uv3Ob2FL+0uz2+3A==" saltValue="osQzz0CJQwxgnox8zER9p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/>
  <dimension ref="A1:G11"/>
  <sheetViews>
    <sheetView workbookViewId="0">
      <selection activeCell="C6" sqref="C6"/>
    </sheetView>
  </sheetViews>
  <sheetFormatPr baseColWidth="10" defaultRowHeight="15" x14ac:dyDescent="0.25"/>
  <cols>
    <col min="1" max="1" width="16.85546875" customWidth="1"/>
    <col min="2" max="2" width="2.5703125" customWidth="1"/>
    <col min="3" max="3" width="27.5703125" customWidth="1"/>
    <col min="4" max="4" width="2.5703125" customWidth="1"/>
    <col min="6" max="6" width="24.5703125" customWidth="1"/>
    <col min="7" max="7" width="45.5703125" customWidth="1"/>
  </cols>
  <sheetData>
    <row r="1" spans="1:7" x14ac:dyDescent="0.25">
      <c r="A1" t="s">
        <v>85</v>
      </c>
      <c r="C1" t="s">
        <v>80</v>
      </c>
      <c r="E1" t="s">
        <v>98</v>
      </c>
      <c r="F1" t="s">
        <v>100</v>
      </c>
      <c r="G1" s="21" t="s">
        <v>2</v>
      </c>
    </row>
    <row r="2" spans="1:7" x14ac:dyDescent="0.25">
      <c r="A2" t="s">
        <v>79</v>
      </c>
      <c r="C2" t="s">
        <v>81</v>
      </c>
      <c r="E2" t="s">
        <v>99</v>
      </c>
      <c r="F2" t="s">
        <v>104</v>
      </c>
      <c r="G2" s="21" t="s">
        <v>105</v>
      </c>
    </row>
    <row r="3" spans="1:7" x14ac:dyDescent="0.25">
      <c r="A3" t="s">
        <v>86</v>
      </c>
      <c r="C3" t="s">
        <v>82</v>
      </c>
      <c r="F3" t="s">
        <v>101</v>
      </c>
      <c r="G3" s="21" t="s">
        <v>3</v>
      </c>
    </row>
    <row r="4" spans="1:7" x14ac:dyDescent="0.25">
      <c r="A4" t="s">
        <v>17</v>
      </c>
      <c r="C4" t="s">
        <v>83</v>
      </c>
      <c r="F4" t="s">
        <v>102</v>
      </c>
      <c r="G4" s="21" t="s">
        <v>4</v>
      </c>
    </row>
    <row r="5" spans="1:7" x14ac:dyDescent="0.25">
      <c r="A5" t="s">
        <v>87</v>
      </c>
      <c r="C5" t="s">
        <v>84</v>
      </c>
      <c r="F5" t="s">
        <v>103</v>
      </c>
      <c r="G5" s="21" t="s">
        <v>5</v>
      </c>
    </row>
    <row r="6" spans="1:7" x14ac:dyDescent="0.25">
      <c r="A6" t="s">
        <v>88</v>
      </c>
      <c r="C6" t="s">
        <v>116</v>
      </c>
    </row>
    <row r="7" spans="1:7" x14ac:dyDescent="0.25">
      <c r="A7" t="s">
        <v>89</v>
      </c>
      <c r="C7" t="s">
        <v>93</v>
      </c>
    </row>
    <row r="8" spans="1:7" x14ac:dyDescent="0.25">
      <c r="A8" t="s">
        <v>90</v>
      </c>
      <c r="C8" t="s">
        <v>94</v>
      </c>
    </row>
    <row r="9" spans="1:7" x14ac:dyDescent="0.25">
      <c r="A9" t="s">
        <v>91</v>
      </c>
      <c r="C9" t="s">
        <v>95</v>
      </c>
    </row>
    <row r="10" spans="1:7" x14ac:dyDescent="0.25">
      <c r="A10" t="s">
        <v>92</v>
      </c>
      <c r="C10" t="s">
        <v>96</v>
      </c>
    </row>
    <row r="11" spans="1:7" x14ac:dyDescent="0.25">
      <c r="C11" t="s">
        <v>97</v>
      </c>
    </row>
  </sheetData>
  <hyperlinks>
    <hyperlink ref="G1" r:id="rId1" xr:uid="{00000000-0004-0000-0800-000000000000}"/>
    <hyperlink ref="G2" r:id="rId2" xr:uid="{00000000-0004-0000-0800-000001000000}"/>
    <hyperlink ref="G3" r:id="rId3" xr:uid="{00000000-0004-0000-0800-000002000000}"/>
    <hyperlink ref="G5" r:id="rId4" xr:uid="{00000000-0004-0000-0800-000003000000}"/>
    <hyperlink ref="G4" r:id="rId5" xr:uid="{00000000-0004-0000-0800-00000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10</vt:i4>
      </vt:variant>
    </vt:vector>
  </HeadingPairs>
  <TitlesOfParts>
    <vt:vector size="19" baseType="lpstr">
      <vt:lpstr>1. Gruppenaufteilung</vt:lpstr>
      <vt:lpstr>1.a Bestand pro Gruppe (1-4)</vt:lpstr>
      <vt:lpstr>1.b Bestand pro Gruppe (5-8)</vt:lpstr>
      <vt:lpstr>1.c Direktionsbestand</vt:lpstr>
      <vt:lpstr>2.a Synthese</vt:lpstr>
      <vt:lpstr>2.b zusätzliche Bermerkungen</vt:lpstr>
      <vt:lpstr>3.a Berechnungstabelle</vt:lpstr>
      <vt:lpstr>3.b Dotierung</vt:lpstr>
      <vt:lpstr>Listesdéroulante</vt:lpstr>
      <vt:lpstr>Direction</vt:lpstr>
      <vt:lpstr>Directrice_générale</vt:lpstr>
      <vt:lpstr>Educatrice_PE</vt:lpstr>
      <vt:lpstr>Fonction</vt:lpstr>
      <vt:lpstr>IPE</vt:lpstr>
      <vt:lpstr>O_N</vt:lpstr>
      <vt:lpstr>oui</vt:lpstr>
      <vt:lpstr>Personnel_éducatif</vt:lpstr>
      <vt:lpstr>TEL_IPE</vt:lpstr>
      <vt:lpstr>'2.b zusätzliche Bermerkungen'!Zone_d_impression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Germanier Cindy</dc:creator>
  <dc:description>2018_01_31_version1.1_publ_web</dc:description>
  <cp:lastModifiedBy>Germanier Cindy</cp:lastModifiedBy>
  <cp:lastPrinted>2023-09-18T13:35:51Z</cp:lastPrinted>
  <dcterms:created xsi:type="dcterms:W3CDTF">2016-07-14T11:07:46Z</dcterms:created>
  <dcterms:modified xsi:type="dcterms:W3CDTF">2025-03-13T11:08:30Z</dcterms:modified>
</cp:coreProperties>
</file>