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C:\Users\JunodJeannetM\Desktop\"/>
    </mc:Choice>
  </mc:AlternateContent>
  <xr:revisionPtr revIDLastSave="0" documentId="8_{5F08AB42-539F-4E15-A62D-93CE399624D7}" xr6:coauthVersionLast="47" xr6:coauthVersionMax="47" xr10:uidLastSave="{00000000-0000-0000-0000-000000000000}"/>
  <workbookProtection workbookAlgorithmName="SHA-512" workbookHashValue="fTWtFz/cTit2lHudG5mxsqu9WqvLZShidavP7qxKucTncGvmeErW3nt9lvx/Qoz12oW+5YNJT3hjhUKkJ1UYiA==" workbookSaltValue="Z5ghvWCJ6vp9gms1d1mawg==" workbookSpinCount="100000" lockStructure="1"/>
  <bookViews>
    <workbookView xWindow="-120" yWindow="-120" windowWidth="29040" windowHeight="15720" activeTab="5" xr2:uid="{00000000-000D-0000-FFFF-FFFF00000000}"/>
  </bookViews>
  <sheets>
    <sheet name="Anweisungen" sheetId="2" r:id="rId1"/>
    <sheet name="Formular Kanton" sheetId="3" r:id="rId2"/>
    <sheet name="Formular Bund" sheetId="7" state="hidden" r:id="rId3"/>
    <sheet name="Macro" sheetId="5" state="hidden" r:id="rId4"/>
    <sheet name="Daten" sheetId="4" state="hidden" r:id="rId5"/>
    <sheet name="Tabelle" sheetId="1" r:id="rId6"/>
  </sheets>
  <definedNames>
    <definedName name="_xlnm._FilterDatabase" localSheetId="5" hidden="1">Tabelle!#REF!</definedName>
    <definedName name="_xlnm.Print_Titles" localSheetId="0">Anweisungen!$2:$2</definedName>
    <definedName name="_xlnm.Print_Titles" localSheetId="5">Tabelle!$1:$12</definedName>
    <definedName name="_xlnm.Print_Area" localSheetId="2">'Formular Bund'!$A$1:$D$51</definedName>
    <definedName name="_xlnm.Print_Area" localSheetId="1">'Formular Kanton'!$A$1:$D$51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7" l="1"/>
  <c r="D50" i="7"/>
  <c r="F27" i="2"/>
  <c r="C8" i="1"/>
  <c r="D12" i="7"/>
  <c r="C12" i="7"/>
  <c r="B30" i="7"/>
  <c r="C33" i="7"/>
  <c r="C32" i="7"/>
  <c r="D182" i="1"/>
  <c r="E182" i="1"/>
  <c r="B30" i="3"/>
  <c r="C32" i="3"/>
  <c r="D2" i="7"/>
  <c r="A2" i="7"/>
  <c r="B2" i="2" l="1"/>
  <c r="F2" i="2"/>
  <c r="D2" i="2"/>
  <c r="H2" i="2"/>
  <c r="F1" i="2"/>
  <c r="C4" i="1" l="1"/>
  <c r="C3" i="1"/>
  <c r="B14" i="7" l="1"/>
  <c r="B12" i="7"/>
  <c r="B9" i="7"/>
  <c r="B8" i="7"/>
  <c r="C49" i="7"/>
  <c r="C46" i="7"/>
  <c r="A48" i="7" l="1"/>
  <c r="D16" i="7"/>
  <c r="C16" i="7"/>
  <c r="D15" i="7"/>
  <c r="C15" i="7"/>
  <c r="D14" i="7"/>
  <c r="C14" i="7"/>
  <c r="D13" i="7"/>
  <c r="C13" i="7"/>
  <c r="D11" i="7"/>
  <c r="C11" i="7"/>
  <c r="D10" i="7"/>
  <c r="C10" i="7"/>
  <c r="D9" i="7"/>
  <c r="C9" i="7"/>
  <c r="D8" i="7"/>
  <c r="C8" i="7"/>
  <c r="D7" i="7"/>
  <c r="C7" i="7"/>
  <c r="D18" i="7"/>
  <c r="C18" i="7"/>
  <c r="D21" i="7"/>
  <c r="C21" i="7"/>
  <c r="D20" i="7"/>
  <c r="C20" i="7"/>
  <c r="D22" i="7"/>
  <c r="C22" i="7"/>
  <c r="D26" i="7"/>
  <c r="C26" i="7"/>
  <c r="D25" i="7"/>
  <c r="C25" i="7"/>
  <c r="D24" i="7"/>
  <c r="C24" i="7"/>
  <c r="D23" i="7"/>
  <c r="C23" i="7"/>
  <c r="D39" i="7"/>
  <c r="C39" i="7"/>
  <c r="D49" i="7"/>
  <c r="C47" i="7"/>
  <c r="D47" i="7"/>
  <c r="D46" i="7"/>
  <c r="C33" i="3" l="1"/>
  <c r="D1" i="3" l="1"/>
  <c r="H1" i="2" s="1"/>
  <c r="C1" i="1" l="1"/>
  <c r="M18" i="5" l="1"/>
  <c r="A18" i="5"/>
  <c r="AI15" i="5"/>
  <c r="AH15" i="5"/>
  <c r="AC15" i="5"/>
  <c r="T15" i="5"/>
  <c r="P15" i="5"/>
  <c r="D15" i="5"/>
  <c r="A15" i="5"/>
  <c r="AI12" i="5"/>
  <c r="AH12" i="5"/>
  <c r="AC12" i="5"/>
  <c r="P12" i="5"/>
  <c r="D12" i="5"/>
  <c r="A12" i="5"/>
  <c r="AD9" i="5"/>
  <c r="AC9" i="5"/>
  <c r="M9" i="5"/>
  <c r="L9" i="5"/>
  <c r="D9" i="5"/>
  <c r="B9" i="5"/>
  <c r="A9" i="5"/>
  <c r="AQ6" i="5"/>
  <c r="AP6" i="5"/>
  <c r="AO6" i="5"/>
  <c r="AN6" i="5"/>
  <c r="AM6" i="5"/>
  <c r="AL6" i="5"/>
  <c r="AK6" i="5"/>
  <c r="AJ6" i="5"/>
  <c r="AI6" i="5"/>
  <c r="AH6" i="5"/>
  <c r="AG6" i="5"/>
  <c r="AF6" i="5"/>
  <c r="AE6" i="5"/>
  <c r="AD6" i="5"/>
  <c r="AC6" i="5"/>
  <c r="AB6" i="5"/>
  <c r="AA6" i="5"/>
  <c r="Z6" i="5"/>
  <c r="X6" i="5"/>
  <c r="W6" i="5"/>
  <c r="V6" i="5"/>
  <c r="T6" i="5"/>
  <c r="S6" i="5"/>
  <c r="P6" i="5"/>
  <c r="E6" i="5"/>
  <c r="D6" i="5"/>
  <c r="C6" i="5"/>
  <c r="A6" i="5"/>
  <c r="AQ3" i="5"/>
  <c r="AP3" i="5"/>
  <c r="AO3" i="5"/>
  <c r="AN3" i="5"/>
  <c r="AM3" i="5"/>
  <c r="AL3" i="5"/>
  <c r="AK3" i="5"/>
  <c r="AJ3" i="5"/>
  <c r="AI3" i="5"/>
  <c r="AH3" i="5"/>
  <c r="AG3" i="5"/>
  <c r="AF3" i="5"/>
  <c r="AE3" i="5"/>
  <c r="AD3" i="5"/>
  <c r="AC3" i="5"/>
  <c r="AB3" i="5"/>
  <c r="AA3" i="5"/>
  <c r="Z3" i="5"/>
  <c r="X3" i="5"/>
  <c r="W3" i="5"/>
  <c r="V3" i="5"/>
  <c r="S3" i="5"/>
  <c r="P3" i="5"/>
  <c r="E3" i="5"/>
  <c r="D3" i="5"/>
  <c r="C3" i="5"/>
  <c r="A3" i="5"/>
  <c r="J15" i="5"/>
  <c r="F15" i="5"/>
  <c r="J12" i="5"/>
  <c r="F12" i="5"/>
  <c r="E15" i="5"/>
  <c r="C51" i="7"/>
  <c r="C50" i="7"/>
  <c r="B18" i="5"/>
  <c r="C15" i="5"/>
  <c r="L18" i="5"/>
  <c r="S12" i="5"/>
  <c r="AG15" i="5"/>
  <c r="AF12" i="5"/>
  <c r="AE15" i="5"/>
  <c r="AD15" i="5"/>
  <c r="AD18" i="5"/>
  <c r="AC18" i="5"/>
  <c r="AQ12" i="5"/>
  <c r="AP12" i="5"/>
  <c r="AO12" i="5"/>
  <c r="AN15" i="5"/>
  <c r="AM12" i="5"/>
  <c r="AL12" i="5"/>
  <c r="AK12" i="5"/>
  <c r="AJ12" i="5"/>
  <c r="AA12" i="5"/>
  <c r="Z15" i="5"/>
  <c r="X12" i="5"/>
  <c r="W15" i="5"/>
  <c r="AB15" i="5"/>
  <c r="V12" i="5"/>
  <c r="C31" i="7"/>
  <c r="B28" i="7"/>
  <c r="J3" i="5"/>
  <c r="F3" i="5"/>
  <c r="J6" i="5"/>
  <c r="F6" i="5"/>
  <c r="AN12" i="5" l="1"/>
  <c r="I15" i="5"/>
  <c r="C30" i="7"/>
  <c r="I12" i="5"/>
  <c r="Z12" i="5"/>
  <c r="AA15" i="5"/>
  <c r="AK15" i="5"/>
  <c r="AO15" i="5"/>
  <c r="V15" i="5"/>
  <c r="AL15" i="5"/>
  <c r="AP15" i="5"/>
  <c r="X15" i="5"/>
  <c r="AM15" i="5"/>
  <c r="AQ15" i="5"/>
  <c r="AB12" i="5"/>
  <c r="C12" i="5"/>
  <c r="D18" i="5"/>
  <c r="AJ15" i="5"/>
  <c r="AF15" i="5"/>
  <c r="W12" i="5"/>
  <c r="AE12" i="5"/>
  <c r="AG12" i="5"/>
  <c r="S15" i="5"/>
  <c r="AD12" i="5"/>
  <c r="E12" i="5"/>
  <c r="I218" i="1"/>
  <c r="H218" i="1" s="1"/>
  <c r="B29" i="7"/>
  <c r="B28" i="3"/>
  <c r="M15" i="5" l="1"/>
  <c r="B34" i="7"/>
  <c r="M12" i="5"/>
  <c r="I6" i="5"/>
  <c r="I3" i="5"/>
  <c r="D1" i="7"/>
  <c r="B29" i="3" l="1"/>
  <c r="B34" i="3" s="1"/>
  <c r="M3" i="5" s="1"/>
  <c r="C31" i="3"/>
  <c r="I210" i="1"/>
  <c r="G210" i="1"/>
  <c r="M6" i="5" l="1"/>
  <c r="H210" i="1"/>
  <c r="I182" i="1"/>
  <c r="H182" i="1"/>
  <c r="G182" i="1"/>
  <c r="G216" i="1" s="1"/>
  <c r="A5" i="1"/>
  <c r="A1" i="1"/>
  <c r="G184" i="1" l="1"/>
  <c r="G185" i="1" s="1"/>
  <c r="I185" i="1" s="1"/>
  <c r="H186" i="1" s="1"/>
  <c r="H187" i="1" s="1"/>
  <c r="I211" i="1" s="1"/>
  <c r="H213" i="1" s="1"/>
  <c r="H214" i="1" s="1"/>
  <c r="H216" i="1" s="1"/>
  <c r="H222" i="1" s="1"/>
  <c r="I216" i="1" l="1"/>
  <c r="F182" i="1"/>
  <c r="E210" i="1"/>
  <c r="F210" i="1"/>
  <c r="D210" i="1"/>
  <c r="D216" i="1" l="1"/>
  <c r="D224" i="1" s="1"/>
  <c r="D184" i="1"/>
  <c r="D185" i="1" s="1"/>
  <c r="F185" i="1" s="1"/>
  <c r="E186" i="1" s="1"/>
  <c r="E187" i="1" s="1"/>
  <c r="F211" i="1" s="1"/>
  <c r="E213" i="1" s="1"/>
  <c r="E214" i="1" s="1"/>
  <c r="E216" i="1" s="1"/>
  <c r="D28" i="3" l="1"/>
  <c r="E9" i="5" s="1"/>
  <c r="D28" i="7"/>
  <c r="E18" i="5" s="1"/>
  <c r="C28" i="7"/>
  <c r="G12" i="5" s="1"/>
  <c r="C28" i="3"/>
  <c r="F218" i="1"/>
  <c r="E218" i="1" s="1"/>
  <c r="E222" i="1" s="1"/>
  <c r="E224" i="1" s="1"/>
  <c r="F216" i="1"/>
  <c r="D29" i="7" l="1"/>
  <c r="D29" i="3"/>
  <c r="G15" i="5"/>
  <c r="C29" i="7"/>
  <c r="C34" i="7" s="1"/>
  <c r="E34" i="7" s="1"/>
  <c r="F34" i="7" s="1"/>
  <c r="G34" i="7" s="1"/>
  <c r="C29" i="3"/>
  <c r="K6" i="5" s="1"/>
  <c r="G6" i="5"/>
  <c r="G3" i="5"/>
  <c r="C30" i="3"/>
  <c r="D34" i="7" l="1"/>
  <c r="D37" i="7" s="1"/>
  <c r="K15" i="5"/>
  <c r="N15" i="5"/>
  <c r="G9" i="5"/>
  <c r="C34" i="3"/>
  <c r="D34" i="3" s="1"/>
  <c r="D37" i="3" s="1"/>
  <c r="H18" i="5" l="1"/>
  <c r="G18" i="5"/>
  <c r="E34" i="3"/>
  <c r="F34" i="3" s="1"/>
  <c r="G34" i="3" s="1"/>
  <c r="D220" i="1" s="1"/>
  <c r="N6" i="5"/>
  <c r="H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Rück Stanislas</author>
  </authors>
  <commentList>
    <comment ref="C1" authorId="0" shapeId="0" xr:uid="{00000000-0006-0000-0100-000001000000}">
      <text>
        <r>
          <rPr>
            <sz val="9"/>
            <color rgb="FF000000"/>
            <rFont val="Tahoma"/>
            <family val="2"/>
          </rPr>
          <t>Dossiernummer vom Sekretariat zugeteilt nach Jahr und Eingangsdatum</t>
        </r>
      </text>
    </comment>
    <comment ref="D1" authorId="0" shapeId="0" xr:uid="{00000000-0006-0000-0100-000002000000}">
      <text>
        <r>
          <rPr>
            <sz val="9"/>
            <color rgb="FF000000"/>
            <rFont val="Tahoma"/>
            <family val="2"/>
          </rPr>
          <t>Eingangsdatum übertragen von C38</t>
        </r>
      </text>
    </comment>
    <comment ref="B28" authorId="0" shapeId="0" xr:uid="{00000000-0006-0000-0100-000003000000}">
      <text>
        <r>
          <rPr>
            <sz val="9"/>
            <color indexed="81"/>
            <rFont val="Tahoma"/>
            <family val="2"/>
          </rPr>
          <t>Übertrag aus "Tabelle" (Feld C6)</t>
        </r>
      </text>
    </comment>
    <comment ref="C28" authorId="0" shapeId="0" xr:uid="{00000000-0006-0000-0100-000004000000}">
      <text>
        <r>
          <rPr>
            <sz val="9"/>
            <color rgb="FF000000"/>
            <rFont val="Tahoma"/>
            <family val="2"/>
          </rPr>
          <t>Übertrag aus "Tabelle" (Feld D215)</t>
        </r>
      </text>
    </comment>
    <comment ref="D28" authorId="0" shapeId="0" xr:uid="{00000000-0006-0000-0100-000005000000}">
      <text>
        <r>
          <rPr>
            <sz val="9"/>
            <color rgb="FF000000"/>
            <rFont val="Tahoma"/>
            <family val="2"/>
          </rPr>
          <t>Übertrag aus "Tabelle" (Feld D223 für Akonto G215 für Schlusszahlung)</t>
        </r>
      </text>
    </comment>
    <comment ref="B29" authorId="0" shapeId="0" xr:uid="{00000000-0006-0000-0100-000006000000}">
      <text>
        <r>
          <rPr>
            <sz val="9"/>
            <color rgb="FF000000"/>
            <rFont val="Tahoma"/>
            <family val="2"/>
          </rPr>
          <t>Übertrag aus "Tabelle" (Feld C8)</t>
        </r>
      </text>
    </comment>
    <comment ref="C29" authorId="0" shapeId="0" xr:uid="{00000000-0006-0000-0100-000007000000}">
      <text>
        <r>
          <rPr>
            <sz val="9"/>
            <color rgb="FF000000"/>
            <rFont val="Tahoma"/>
            <family val="2"/>
          </rPr>
          <t>Übertrag aus "Tabelle" (Feld E216)</t>
        </r>
      </text>
    </comment>
    <comment ref="D29" authorId="0" shapeId="0" xr:uid="{00000000-0006-0000-0100-000008000000}">
      <text>
        <r>
          <rPr>
            <sz val="9"/>
            <color rgb="FF000000"/>
            <rFont val="Tahoma"/>
            <family val="2"/>
          </rPr>
          <t>Übertrag aus "Tabelle" (Feld E223 für Akonto H221 für Schlusszahlung)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Rück Stanislas</author>
  </authors>
  <commentList>
    <comment ref="D28" authorId="0" shapeId="0" xr:uid="{E41CC6E4-F160-194E-974B-17EC5314CBB6}">
      <text>
        <r>
          <rPr>
            <sz val="9"/>
            <color rgb="FF000000"/>
            <rFont val="Tahoma"/>
            <family val="2"/>
          </rPr>
          <t>Übertrag aus "Tabelle" (Feld D223 für Akonto G215 für Schlusszahlung)</t>
        </r>
      </text>
    </comment>
    <comment ref="D29" authorId="0" shapeId="0" xr:uid="{0216A22E-0325-DE44-A6B5-EC5D6B11BB5E}">
      <text>
        <r>
          <rPr>
            <sz val="9"/>
            <color rgb="FF000000"/>
            <rFont val="Tahoma"/>
            <family val="2"/>
          </rPr>
          <t>Übertrag aus "Tabelle" (Feld E223 für Akonto H221 für Schlusszahlung)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Rück Stanislas</author>
  </authors>
  <commentList>
    <comment ref="B7" authorId="0" shapeId="0" xr:uid="{00000000-0006-0000-0500-000001000000}">
      <text>
        <r>
          <rPr>
            <sz val="9"/>
            <color rgb="FF000000"/>
            <rFont val="Tahoma"/>
            <family val="2"/>
          </rPr>
          <t>- 20%, kleiner Anteil bei allgemeinen Restaurierungen von Objekten mit wenig Substanz
- 40%, mittlerer Anteil bei allgemeinen Restaurierungen von Objekten mit durchschnittlicher Substanz
- 60%, hoher Anteil bei allgemeinen Restaurierungen von Objekten mit viel Substanz
- 80%, sehr hoher Anteil bei Restaurierungsarbeiten geschützter Bauteile mit geringen Zusatzarbeiten
- 100% sehr hoher Anteil bei Restaurierungsarbeiten geschützter Bauteile ohne Zusatzarbeiten</t>
        </r>
      </text>
    </comment>
    <comment ref="B15" authorId="0" shapeId="0" xr:uid="{00000000-0006-0000-0500-000002000000}">
      <text>
        <r>
          <rPr>
            <sz val="9"/>
            <color rgb="FF000000"/>
            <rFont val="Tahoma"/>
            <family val="2"/>
          </rPr>
          <t>Durch Dritte durchgeführte Bestandsaufnahmen ohne Architektenhonorare (siehe allgemeine Grundsätze)</t>
        </r>
      </text>
    </comment>
    <comment ref="B16" authorId="0" shapeId="0" xr:uid="{00000000-0006-0000-0500-000003000000}">
      <text>
        <r>
          <rPr>
            <sz val="9"/>
            <color rgb="FF000000"/>
            <rFont val="Tahoma"/>
            <family val="2"/>
          </rPr>
          <t>Spezifische Studien (siehe allgemeine Grundsätze)</t>
        </r>
      </text>
    </comment>
    <comment ref="B17" authorId="0" shapeId="0" xr:uid="{00000000-0006-0000-0500-000004000000}">
      <text>
        <r>
          <rPr>
            <sz val="9"/>
            <color rgb="FF000000"/>
            <rFont val="Tahoma"/>
            <family val="2"/>
          </rPr>
          <t xml:space="preserve">Spezifische Untersuchungen, die von Dritten </t>
        </r>
        <r>
          <rPr>
            <b/>
            <sz val="9"/>
            <color rgb="FF000000"/>
            <rFont val="Tahoma"/>
            <family val="2"/>
          </rPr>
          <t>zusätzlich zu den Diensten des Amts für Archäologie ausgeführt werden und von diesem genehmigt wurden</t>
        </r>
        <r>
          <rPr>
            <sz val="9"/>
            <color rgb="FF000000"/>
            <rFont val="Tahoma"/>
            <family val="2"/>
          </rPr>
          <t xml:space="preserve"> (siehe allgemeine Grundsätze)</t>
        </r>
      </text>
    </comment>
    <comment ref="B18" authorId="0" shapeId="0" xr:uid="{00000000-0006-0000-0500-000005000000}">
      <text>
        <r>
          <rPr>
            <sz val="9"/>
            <color rgb="FF000000"/>
            <rFont val="Tahoma"/>
            <family val="2"/>
          </rPr>
          <t xml:space="preserve">Spezifische Sondierungen (siehe allgemeine Grundsätze) </t>
        </r>
      </text>
    </comment>
    <comment ref="B19" authorId="0" shapeId="0" xr:uid="{00000000-0006-0000-0500-000006000000}">
      <text>
        <r>
          <rPr>
            <sz val="9"/>
            <color rgb="FF000000"/>
            <rFont val="Tahoma"/>
            <family val="2"/>
          </rPr>
          <t xml:space="preserve">Spezifische Berichte und Expertisen (siehe allgemeine Grundsätze) </t>
        </r>
      </text>
    </comment>
    <comment ref="B20" authorId="0" shapeId="0" xr:uid="{00000000-0006-0000-0500-000007000000}">
      <text>
        <r>
          <rPr>
            <sz val="9"/>
            <color rgb="FF000000"/>
            <rFont val="Tahoma"/>
            <family val="2"/>
          </rPr>
          <t xml:space="preserve">Verschiedenes in Zusammenhang mit Bestandsaufnahmen und Baugrunduntersuchungen (siehe allgemeine Grundsätze) </t>
        </r>
      </text>
    </comment>
    <comment ref="B22" authorId="0" shapeId="0" xr:uid="{00000000-0006-0000-0500-000008000000}">
      <text>
        <r>
          <rPr>
            <sz val="9"/>
            <color rgb="FF000000"/>
            <rFont val="Tahoma"/>
            <family val="2"/>
          </rPr>
          <t xml:space="preserve">Gezielte und spezifische Rodungen (siehe allgemeine Grundsätze) </t>
        </r>
      </text>
    </comment>
    <comment ref="B23" authorId="0" shapeId="0" xr:uid="{00000000-0006-0000-0500-000009000000}">
      <text>
        <r>
          <rPr>
            <sz val="9"/>
            <color rgb="FF000000"/>
            <rFont val="Tahoma"/>
            <family val="2"/>
          </rPr>
          <t>Abbrüche störender Zufügungen oder Anbauten mit dem Ziel, das Objekt und die geschützte Substanz in Wert zu setzen (siehe allgemeine Grundsätze)</t>
        </r>
      </text>
    </comment>
    <comment ref="B24" authorId="0" shapeId="0" xr:uid="{00000000-0006-0000-0500-00000A000000}">
      <text>
        <r>
          <rPr>
            <sz val="9"/>
            <color rgb="FF000000"/>
            <rFont val="Tahoma"/>
            <family val="2"/>
          </rPr>
          <t xml:space="preserve">Demontage und Lagerung geschützter Elemente, die restauriert und in situ zurückgestellt werden. </t>
        </r>
      </text>
    </comment>
    <comment ref="B25" authorId="0" shapeId="0" xr:uid="{00000000-0006-0000-0500-00000B000000}">
      <text>
        <r>
          <rPr>
            <sz val="9"/>
            <color rgb="FF000000"/>
            <rFont val="Tahoma"/>
            <family val="2"/>
          </rPr>
          <t>Verschiedenes in Zusammenhang mit Räumungs- und Abbrucharbeiten (siehe allgemeine Grundsätze)</t>
        </r>
      </text>
    </comment>
    <comment ref="B27" authorId="0" shapeId="0" xr:uid="{00000000-0006-0000-0500-00000C000000}">
      <text>
        <r>
          <rPr>
            <sz val="9"/>
            <color rgb="FF000000"/>
            <rFont val="Tahoma"/>
            <family val="2"/>
          </rPr>
          <t xml:space="preserve">Sicherungsmassnahmen an zu erhaltenden Elementen (siehe allgemeine Grundsätze) </t>
        </r>
      </text>
    </comment>
    <comment ref="B28" authorId="0" shapeId="0" xr:uid="{00000000-0006-0000-0500-00000D000000}">
      <text>
        <r>
          <rPr>
            <sz val="9"/>
            <color rgb="FF000000"/>
            <rFont val="Tahoma"/>
            <family val="2"/>
          </rPr>
          <t>Verschiedenes in Zusammenang mit Sicherungsarbeiten (siehe allgemeine Grundsätze)</t>
        </r>
      </text>
    </comment>
    <comment ref="B30" authorId="0" shapeId="0" xr:uid="{00000000-0006-0000-0500-00000E000000}">
      <text>
        <r>
          <rPr>
            <sz val="9"/>
            <color rgb="FF000000"/>
            <rFont val="Tahoma"/>
            <family val="2"/>
          </rPr>
          <t xml:space="preserve">Spezifische Abstützungen und Aussteifungen zur Sicherung der Konservierungs- und Restaurierungsarbeiten (siehe allgemeine Grundsätze) </t>
        </r>
      </text>
    </comment>
    <comment ref="B31" authorId="0" shapeId="0" xr:uid="{00000000-0006-0000-0500-00000F000000}">
      <text>
        <r>
          <rPr>
            <sz val="9"/>
            <color rgb="FF000000"/>
            <rFont val="Tahoma"/>
            <family val="2"/>
          </rPr>
          <t xml:space="preserve">Spezifische Anker zur Sicherung der Konservierungs- und Restaurierungsarbeiten (siehe allgemeine Grundsätze) </t>
        </r>
      </text>
    </comment>
    <comment ref="B32" authorId="0" shapeId="0" xr:uid="{00000000-0006-0000-0500-000010000000}">
      <text>
        <r>
          <rPr>
            <sz val="9"/>
            <color rgb="FF000000"/>
            <rFont val="Tahoma"/>
            <family val="2"/>
          </rPr>
          <t xml:space="preserve">Spezifische Baugrundverbesserungen zur Sicherung der Konservierungs- und Restaurierungsarbeiten (siehe allgemeine Grundsätze) </t>
        </r>
      </text>
    </comment>
    <comment ref="B33" authorId="0" shapeId="0" xr:uid="{00000000-0006-0000-0500-000011000000}">
      <text>
        <r>
          <rPr>
            <sz val="9"/>
            <color rgb="FF000000"/>
            <rFont val="Tahoma"/>
            <family val="2"/>
          </rPr>
          <t xml:space="preserve">Verschiedenes in Zusammenhang mit speziellen Fundations- und Abstützungsarbeiten (siehe allgemeine Grundsätze) </t>
        </r>
      </text>
    </comment>
    <comment ref="B37" authorId="0" shapeId="0" xr:uid="{00000000-0006-0000-0500-000012000000}">
      <text>
        <r>
          <rPr>
            <sz val="9"/>
            <color rgb="FF000000"/>
            <rFont val="Tahoma"/>
            <family val="2"/>
          </rPr>
          <t xml:space="preserve">Spezifische Einrichtungen ausschliesslich für Konservierungs- und Restaurierungsmassnahmen und/oder für die gesamten Arbeiten jedoch mit proportionaler Berücksichtigung (siehe allgemeine Grundsätze) </t>
        </r>
      </text>
    </comment>
    <comment ref="B38" authorId="0" shapeId="0" xr:uid="{00000000-0006-0000-0500-000013000000}">
      <text>
        <r>
          <rPr>
            <sz val="9"/>
            <color rgb="FF000000"/>
            <rFont val="Tahoma"/>
            <family val="2"/>
          </rPr>
          <t xml:space="preserve">Spezifische Gerüste ausschliesslich für Konservierungs- und Restaurierungsmassnahmen und/oder für die gesamten Arbeiten jedoch mit proportionaler Berücksichtigung (siehe allgemeine Grundsätze) </t>
        </r>
      </text>
    </comment>
    <comment ref="B39" authorId="0" shapeId="0" xr:uid="{00000000-0006-0000-0500-000014000000}">
      <text>
        <r>
          <rPr>
            <sz val="9"/>
            <color rgb="FF000000"/>
            <rFont val="Tahoma"/>
            <family val="2"/>
          </rPr>
          <t xml:space="preserve">Spezifische Grabarbeiten (z.B. Drainagen, usw.), welche durch die Anforderungen der Konservierungs- und Rrestaurierungsmassnahmen begründet sind (siehe allgemeine Grundsätze) </t>
        </r>
      </text>
    </comment>
    <comment ref="B40" authorId="0" shapeId="0" xr:uid="{00000000-0006-0000-0500-000015000000}">
      <text>
        <r>
          <rPr>
            <sz val="9"/>
            <color rgb="FF000000"/>
            <rFont val="Tahoma"/>
            <family val="2"/>
          </rPr>
          <t xml:space="preserve">Spezifische Kanalisationen (z.B. Drainiagen, usw.), welche durch die Anforderungen der Konservierungs- und Restaurierungsmassnahmen begründet sind (siehe allgemeine Grundsätze) </t>
        </r>
      </text>
    </comment>
    <comment ref="B41" authorId="0" shapeId="0" xr:uid="{00000000-0006-0000-0500-000016000000}">
      <text>
        <r>
          <rPr>
            <sz val="9"/>
            <color rgb="FF000000"/>
            <rFont val="Tahoma"/>
            <family val="2"/>
          </rPr>
          <t xml:space="preserve">Reinigung, Ausbesserungen, Spachteln und Rekonstitutionen von Elementen und Oberflächen aus Beton oder Stahlbeton
Neue Elemente aus Beton oder Stahlbeton für Stützen und Verstärkungen, die nicht aus traditionellen Materialien ausgeführt werden können und durch die Anforderungen der Konservierungs- und Restaurierungsmassnahmen begründet sind (siehe allgemeine Grundsätze) </t>
        </r>
      </text>
    </comment>
    <comment ref="B42" authorId="0" shapeId="0" xr:uid="{00000000-0006-0000-0500-000017000000}">
      <text>
        <r>
          <rPr>
            <sz val="9"/>
            <color rgb="FF000000"/>
            <rFont val="Tahoma"/>
            <family val="2"/>
          </rPr>
          <t xml:space="preserve">Reinigung, Reparaturen, Ausbesserungen, Neuverkleidungen und Wiederaufbau alter Mauerwerke
Verschiedene Maurerarbeiten in Zusammenhang mit den Konservierungs- und Restaurierungsmassnahmen (siehe allgemeine Grundsätze) </t>
        </r>
      </text>
    </comment>
    <comment ref="B43" authorId="0" shapeId="0" xr:uid="{00000000-0006-0000-0500-000018000000}">
      <text>
        <r>
          <rPr>
            <sz val="9"/>
            <color indexed="81"/>
            <rFont val="Tahoma"/>
            <family val="2"/>
          </rPr>
          <t xml:space="preserve">Reinigung, Reparaturen, punktueller Ersatz und Behandlung von metallischen Elementen und Balkenwerk
Neue Elemente von Stahtragwerken für Stützen und Verstärkungen, die nicht aus traditionellen Materialien ausgeführt werden können und durch die Anforderungen der Konservierungs- und Restaurierungsmassnahmen begründet sind (siehe allgemeine Grundsätze) </t>
        </r>
      </text>
    </comment>
    <comment ref="B44" authorId="0" shapeId="0" xr:uid="{00000000-0006-0000-0500-000019000000}">
      <text>
        <r>
          <rPr>
            <sz val="9"/>
            <color rgb="FF000000"/>
            <rFont val="Tahoma"/>
            <family val="2"/>
          </rPr>
          <t xml:space="preserve">Reinigung, Reparaturen, punktueller Ersatz und Behandlung von Verkleidungen in Metall (siehe allgemeine Grundsätze) </t>
        </r>
      </text>
    </comment>
    <comment ref="B45" authorId="0" shapeId="0" xr:uid="{00000000-0006-0000-0500-00001A000000}">
      <text>
        <r>
          <rPr>
            <sz val="9"/>
            <color rgb="FF000000"/>
            <rFont val="Tahoma"/>
            <family val="2"/>
          </rPr>
          <t xml:space="preserve">Reinigung, Reparaturen, punktueller Ersatz und Behandlung von Treppen und anderen schweren Teilen in Metall (siehe allgemeine Grundsätze) </t>
        </r>
      </text>
    </comment>
    <comment ref="B46" authorId="0" shapeId="0" xr:uid="{00000000-0006-0000-0500-00001B000000}">
      <text>
        <r>
          <rPr>
            <sz val="9"/>
            <color rgb="FF000000"/>
            <rFont val="Tahoma"/>
            <family val="2"/>
          </rPr>
          <t xml:space="preserve">Bürsten, Reinigung, Reparaturen und punktueller Ersatz von Dachstühlen und Balkenwerk in Holz 
Holzverstärkungen, die durch die Anforderungen der Konservierungs- und Restarierungsmassnahmen begründet sind (siehe allgemeine Grundsätze) </t>
        </r>
      </text>
    </comment>
    <comment ref="B47" authorId="0" shapeId="0" xr:uid="{00000000-0006-0000-0500-00001C000000}">
      <text>
        <r>
          <rPr>
            <sz val="9"/>
            <color rgb="FF000000"/>
            <rFont val="Tahoma"/>
            <family val="2"/>
          </rPr>
          <t xml:space="preserve">Bürsten, Reinigung, Reparaturen und punkteller Ersatz von Verkleidungen in Holz wie Fassadenverkleidungen, Schalungen oder Vordachschalungen. Ersatz von Ziegelleisten und Rinnleisten ohne Blechverkleidung (siehe allgemeine Grundsätze) </t>
        </r>
      </text>
    </comment>
    <comment ref="B48" authorId="0" shapeId="0" xr:uid="{00000000-0006-0000-0500-00001D000000}">
      <text>
        <r>
          <rPr>
            <sz val="9"/>
            <color rgb="FF000000"/>
            <rFont val="Tahoma"/>
            <family val="2"/>
          </rPr>
          <t xml:space="preserve">Reinigung, Reparaturen, Verstärkungen und Behandlung von Treppen und anderen schweren Teilen in Holz (siehe allgemeine Grundsätze) </t>
        </r>
      </text>
    </comment>
    <comment ref="B49" authorId="0" shapeId="0" xr:uid="{00000000-0006-0000-0500-00001E000000}">
      <text>
        <r>
          <rPr>
            <sz val="9"/>
            <color rgb="FF000000"/>
            <rFont val="Tahoma"/>
            <family val="2"/>
          </rPr>
          <t xml:space="preserve">Reinigung, Konsolidierung, Beschichtung, Schliff, neue Oberflächenarbeit, punktueller Ersatz der Verzierungen und Natursteinelementen (unter Berücksichtigung der Grundsätze der ARPP) 
Reinigung, Reparaturen und Ausbesserung von defekten Fugen 
Reinigung, Konsolidierung und Beschichtung oder Rekonstitution von Verzierungselementen in Naturstein 
(siehe allgemeine Grundsätze) </t>
        </r>
      </text>
    </comment>
    <comment ref="B50" authorId="0" shapeId="0" xr:uid="{00000000-0006-0000-0500-00001F000000}">
      <text>
        <r>
          <rPr>
            <sz val="9"/>
            <color rgb="FF000000"/>
            <rFont val="Tahoma"/>
            <family val="2"/>
          </rPr>
          <t xml:space="preserve">Reinigung, Beschichtung, Rekonstitution und Polieren von Elementen und Flächen in Kunststein (siehe allgemeine Grundsätze) </t>
        </r>
      </text>
    </comment>
    <comment ref="B51" authorId="0" shapeId="0" xr:uid="{00000000-0006-0000-0500-000020000000}">
      <text>
        <r>
          <rPr>
            <sz val="9"/>
            <color rgb="FF000000"/>
            <rFont val="Tahoma"/>
            <family val="2"/>
          </rPr>
          <t xml:space="preserve">Verschiedenes in Zusammenhang mit dem Rohbau (siehe allgemeine Grundsätze) </t>
        </r>
      </text>
    </comment>
    <comment ref="B53" authorId="0" shapeId="0" xr:uid="{00000000-0006-0000-0500-000021000000}">
      <text>
        <r>
          <rPr>
            <sz val="9"/>
            <color indexed="81"/>
            <rFont val="Tahoma"/>
            <family val="2"/>
          </rPr>
          <t xml:space="preserve">Reparatur und Konsolidierung alter Fenster
Doppelverglasung alter Fenster oder Ersatz von einfachem Glas mit Isolierglas
Ersatzfenster mit Abschnitten, Profilen und Unterteilung gemäss Original oder charakteristischem Modell mit Einfachverglasung oder Isolierglas, gemäss Datenblatt
(siehe allgemeine Grundsätze) </t>
        </r>
      </text>
    </comment>
    <comment ref="B54" authorId="0" shapeId="0" xr:uid="{00000000-0006-0000-0500-000022000000}">
      <text>
        <r>
          <rPr>
            <sz val="9"/>
            <color rgb="FF000000"/>
            <rFont val="Tahoma"/>
            <family val="2"/>
          </rPr>
          <t xml:space="preserve">Reparatur, Konsolidierung und Restaurierungen alter Fenster
Doppelverglasung alter Fenster oder Ersatz von Einfachverglasung durch Isolierglas 
Ersatzfenster mit Abschnitten, Profilen und Unterteilung gemäss Original oder charakteristischem Modell mit Einfachverglasung oder Isolierglas, gemäss Datenblatt
Schutzverglasung bei Glasmalereien
(siehe allgemeine Grundsätze) </t>
        </r>
      </text>
    </comment>
    <comment ref="B55" authorId="0" shapeId="0" xr:uid="{00000000-0006-0000-0500-000023000000}">
      <text>
        <r>
          <rPr>
            <sz val="9"/>
            <color rgb="FF000000"/>
            <rFont val="Tahoma"/>
            <family val="2"/>
          </rPr>
          <t>Reparatur von alten Toren aus Holz, einschliesslich Aufdoppelung
Neue Tore aus Holz gemäss Original oder charakteristischem Modell 
(siehe allgemeine Gundsätze)</t>
        </r>
      </text>
    </comment>
    <comment ref="B56" authorId="0" shapeId="0" xr:uid="{00000000-0006-0000-0500-000024000000}">
      <text>
        <r>
          <rPr>
            <sz val="9"/>
            <color rgb="FF000000"/>
            <rFont val="Tahoma"/>
            <family val="2"/>
          </rPr>
          <t>Reparatur von alten Toren aus Metall, einschliesslich Behandlung
Neue Tore aus Metall gemäss Original oder charakteristischem Modell 
(siehe allgemeine Gundsätze)</t>
        </r>
      </text>
    </comment>
    <comment ref="B57" authorId="0" shapeId="0" xr:uid="{00000000-0006-0000-0500-000025000000}">
      <text>
        <r>
          <rPr>
            <sz val="9"/>
            <color rgb="FF000000"/>
            <rFont val="Tahoma"/>
            <family val="2"/>
          </rPr>
          <t>Reinigung, Reparatur und Restaurierung alter Schaufenster
Neue Schaufenster gemäss Original oder charakteristischem Modell 
(siehe allgemeine Grundsätze)</t>
        </r>
      </text>
    </comment>
    <comment ref="B58" authorId="0" shapeId="0" xr:uid="{00000000-0006-0000-0500-000026000000}">
      <text>
        <r>
          <rPr>
            <sz val="9"/>
            <color rgb="FF000000"/>
            <rFont val="Tahoma"/>
            <family val="2"/>
          </rPr>
          <t xml:space="preserve">Reinigung, Reparatur, Konsolidierung und Restaurierung alter Elemente der natürlichen Belichtung (Dachreiter, Oberlicht, Glasplatten, usw.)
Ersatzelemente gemäss Original oder charakteristischem Modell
(siehe allgemeine Grundsätze) </t>
        </r>
      </text>
    </comment>
    <comment ref="B59" authorId="0" shapeId="0" xr:uid="{00000000-0006-0000-0500-000027000000}">
      <text>
        <r>
          <rPr>
            <sz val="9"/>
            <color rgb="FF000000"/>
            <rFont val="Tahoma"/>
            <family val="2"/>
          </rPr>
          <t xml:space="preserve">Instandsetzung oder Rekonstitution mit den ursprünglichen Materialien im Rahmen einer Instandsetzung der Dachdeckung
Instandsetzung historischer und charakteristischer Elemente; alte Lukarnen, Windfahnen, Abflussrohre, Schwanenhälse, usw. 
(siehe allgemeine Grundsätze) </t>
        </r>
      </text>
    </comment>
    <comment ref="B60" authorId="0" shapeId="0" xr:uid="{00000000-0006-0000-0500-000028000000}">
      <text>
        <r>
          <rPr>
            <sz val="9"/>
            <color rgb="FF000000"/>
            <rFont val="Tahoma"/>
            <family val="2"/>
          </rPr>
          <t>Keine Subventionen</t>
        </r>
      </text>
    </comment>
    <comment ref="B61" authorId="0" shapeId="0" xr:uid="{00000000-0006-0000-0500-000029000000}">
      <text>
        <r>
          <rPr>
            <sz val="9"/>
            <color rgb="FF000000"/>
            <rFont val="Tahoma"/>
            <family val="2"/>
          </rPr>
          <t>Instandsetzung mit Wiederverwertung alter Ziegel und falls nicht möglich, Ersatz gemäss Modell der originalen oder einer charakteristischen Dachdeckung (siehe allgemeine Grundsätze)</t>
        </r>
      </text>
    </comment>
    <comment ref="B62" authorId="0" shapeId="0" xr:uid="{00000000-0006-0000-0500-00002A000000}">
      <text>
        <r>
          <rPr>
            <sz val="9"/>
            <color rgb="FF000000"/>
            <rFont val="Tahoma"/>
            <family val="2"/>
          </rPr>
          <t xml:space="preserve">Keine Subventionen. Grundsätzlich nur für spezifische Dichtungsmassnahmen, die zum Zweck der Erhaltung erforderlich sind (siehe allgemeine Grundsätze) </t>
        </r>
      </text>
    </comment>
    <comment ref="B63" authorId="0" shapeId="0" xr:uid="{00000000-0006-0000-0500-00002B000000}">
      <text>
        <r>
          <rPr>
            <sz val="9"/>
            <color rgb="FF000000"/>
            <rFont val="Tahoma"/>
            <family val="2"/>
          </rPr>
          <t xml:space="preserve">Keine Subventionen. Grundsätzlich nur für Glaseinbauten in historischen und charakteristischen Steildächern (siehe allgemeine Grundsätze) </t>
        </r>
      </text>
    </comment>
    <comment ref="B64" authorId="0" shapeId="0" xr:uid="{00000000-0006-0000-0500-00002C000000}">
      <text>
        <r>
          <rPr>
            <sz val="9"/>
            <color rgb="FF000000"/>
            <rFont val="Tahoma"/>
            <family val="2"/>
          </rPr>
          <t xml:space="preserve">Keine Subventionen. Grundsätzlich nur für Glaseinbauten in historischen und charakteristischen Flachdächern (siehe allgemeine Grundsätze) </t>
        </r>
      </text>
    </comment>
    <comment ref="B65" authorId="0" shapeId="0" xr:uid="{00000000-0006-0000-0500-00002D000000}">
      <text>
        <r>
          <rPr>
            <sz val="9"/>
            <color rgb="FF000000"/>
            <rFont val="Tahoma"/>
            <family val="2"/>
          </rPr>
          <t>Reparatur der Schindeleindeckung, falls nicht möglich, Ersatz unter Anwendung traditioneller Techniken und Materialien gemäss der Charta der guten Praktiken der Schindler (charte de bienfacture des tavillonneurs)
(siehe allgemeine Grundsätze)</t>
        </r>
      </text>
    </comment>
    <comment ref="B66" authorId="0" shapeId="0" xr:uid="{00000000-0006-0000-0500-00002E000000}">
      <text>
        <r>
          <rPr>
            <sz val="9"/>
            <color rgb="FF000000"/>
            <rFont val="Tahoma"/>
            <family val="2"/>
          </rPr>
          <t xml:space="preserve">Instandsetzung mit Wiederverwertung der alten Schiefer, falls nicht möglich, Ersatz gemäss Originaldeckung oder charakteristischem Modell 
(siehe allgemeine Grundsätze) </t>
        </r>
      </text>
    </comment>
    <comment ref="B67" authorId="0" shapeId="0" xr:uid="{00000000-0006-0000-0500-00002F000000}">
      <text>
        <r>
          <rPr>
            <sz val="9"/>
            <color rgb="FF000000"/>
            <rFont val="Tahoma"/>
            <family val="2"/>
          </rPr>
          <t xml:space="preserve">Keine Subventionen. Grundsätzlich nur für spezifische Dämmungsmassnahmen, die zum Zweck der Erhaltung erforderlich sind (siehe allgemeine Grundsätze) </t>
        </r>
      </text>
    </comment>
    <comment ref="B68" authorId="0" shapeId="0" xr:uid="{00000000-0006-0000-0500-000030000000}">
      <text>
        <r>
          <rPr>
            <sz val="9"/>
            <color rgb="FF000000"/>
            <rFont val="Tahoma"/>
            <family val="2"/>
          </rPr>
          <t xml:space="preserve">Keine Subventionen. Grundsätzlich nur für spezifische Dichtungsmassnahmen, die zum Zweck der Erhaltung erforderlich sind (siehe allgemeine Grundsätze) </t>
        </r>
      </text>
    </comment>
    <comment ref="B69" authorId="0" shapeId="0" xr:uid="{00000000-0006-0000-0500-000031000000}">
      <text>
        <r>
          <rPr>
            <sz val="9"/>
            <color rgb="FF000000"/>
            <rFont val="Tahoma"/>
            <family val="2"/>
          </rPr>
          <t xml:space="preserve">Spezifische Gerüste ausschliesslich zwecks Konservierungs- und Restaurierungsmassnahmen und/oder für die gesamten Arbeiten mit proportionaler Berücksichtigung (siehe allgemeine Grundsätze) </t>
        </r>
      </text>
    </comment>
    <comment ref="B70" authorId="0" shapeId="0" xr:uid="{00000000-0006-0000-0500-000032000000}">
      <text>
        <r>
          <rPr>
            <sz val="9"/>
            <color rgb="FF000000"/>
            <rFont val="Tahoma"/>
            <family val="2"/>
          </rPr>
          <t xml:space="preserve">Konsolidierung und Reparatur bestehender alter Verputze, wenn nicht möglich, neuer Verputz gemäss Originalverputz oder in Bezug auf Zusammensetzung, Granulometrie, Ausführung, Farbton und Oberflächengestaltung charakteristischem Verputz (siehe allgemeine Grundsätze) </t>
        </r>
      </text>
    </comment>
    <comment ref="B71" authorId="0" shapeId="0" xr:uid="{00000000-0006-0000-0500-000033000000}">
      <text>
        <r>
          <rPr>
            <sz val="9"/>
            <color rgb="FF000000"/>
            <rFont val="Tahoma"/>
            <family val="2"/>
          </rPr>
          <t>Konsolidierung und Reparatur alter, noch bestehender charakteristischer Farbschichten, wenn nicht möglich, Auftragen neuer Farbe auf der Grundalge von Sondierungen gemäss ursprünglicher oder in Bezug auf Zusammensetzung, Ausführung und Farbton charakteristischer Farbe
Freilegung, Konservierung und Restaurierung alter Dekormalereien 
(siehe allgemeine Grundsätze)</t>
        </r>
      </text>
    </comment>
    <comment ref="B72" authorId="0" shapeId="0" xr:uid="{00000000-0006-0000-0500-000034000000}">
      <text>
        <r>
          <rPr>
            <sz val="9"/>
            <color rgb="FF000000"/>
            <rFont val="Tahoma"/>
            <family val="2"/>
          </rPr>
          <t xml:space="preserve">Ausschliesslich für spezifische Behandlungen, die zu Erhaltungszwecken erforderlich sind (siehe allgemeine Grundsätze) </t>
        </r>
      </text>
    </comment>
    <comment ref="B73" authorId="0" shapeId="0" xr:uid="{00000000-0006-0000-0500-000035000000}">
      <text>
        <r>
          <rPr>
            <sz val="9"/>
            <color rgb="FF000000"/>
            <rFont val="Tahoma"/>
            <family val="2"/>
          </rPr>
          <t>Ausschliesslich für spezifische Behandlungen, die zum Zweck der Erhaltung erforderlich sind, Auftragen neuer Lackierung auf der Grundlage von Sondierungen gemäss ursprünglicher oder in Bezug auf Zusammensetzung, Ausführung und Farbton charakteristischer Lackierung
Freilegung, Erhaltung und Restaurierung alter Dekormalereien 
(siehe allgemeine Grundsätze)</t>
        </r>
      </text>
    </comment>
    <comment ref="B74" authorId="0" shapeId="0" xr:uid="{00000000-0006-0000-0500-000036000000}">
      <text>
        <r>
          <rPr>
            <sz val="9"/>
            <color rgb="FF000000"/>
            <rFont val="Tahoma"/>
            <family val="2"/>
          </rPr>
          <t xml:space="preserve">Historische, charakteristische und künstlerische Dekormalereien 
Sondierungsarbeiten und vorbereitende Dokumentation 
Konsolidierungs-, Reinigungs- und Freilegungsarbeiten 
Restaurierungsarbeiten und Retuschen gemäss Befund 
(siehe allgemeine Grundsätze) </t>
        </r>
      </text>
    </comment>
    <comment ref="B75" authorId="0" shapeId="0" xr:uid="{00000000-0006-0000-0500-000037000000}">
      <text>
        <r>
          <rPr>
            <sz val="9"/>
            <color rgb="FF000000"/>
            <rFont val="Tahoma"/>
            <family val="2"/>
          </rPr>
          <t xml:space="preserve">Bewahrung, Reparatur und Behandlung der historischen und charakteristischen Läden, wenn nicht möglich, in Bezug auf Materialien, Dimensionen und Farbtöne identische Rekonstitution (siehe allgemeine Grundsätze) </t>
        </r>
      </text>
    </comment>
    <comment ref="B76" authorId="0" shapeId="0" xr:uid="{00000000-0006-0000-0500-000038000000}">
      <text>
        <r>
          <rPr>
            <sz val="9"/>
            <color rgb="FF000000"/>
            <rFont val="Tahoma"/>
            <family val="2"/>
          </rPr>
          <t xml:space="preserve">Bewahrung, Reparatur und Behandlung der historischen und charakteristischen Rolläden, wenn nicht möglich, in Bezug auf Materialien, Dimensionen und Farbtöne identische Rekonstitution (siehe allgemeine Grundsätze) </t>
        </r>
      </text>
    </comment>
    <comment ref="B77" authorId="0" shapeId="0" xr:uid="{00000000-0006-0000-0500-000039000000}">
      <text>
        <r>
          <rPr>
            <sz val="9"/>
            <color rgb="FF000000"/>
            <rFont val="Tahoma"/>
            <family val="2"/>
          </rPr>
          <t>Keine Subventionen</t>
        </r>
      </text>
    </comment>
    <comment ref="B78" authorId="0" shapeId="0" xr:uid="{00000000-0006-0000-0500-00003A000000}">
      <text>
        <r>
          <rPr>
            <sz val="9"/>
            <color rgb="FF000000"/>
            <rFont val="Tahoma"/>
            <family val="2"/>
          </rPr>
          <t xml:space="preserve">Bewahrung, Reparatur und Behandlung der historischen und charakteristischen Sonnenstoren. Wenn nicht möglich, in Bezug auf Materialien, Dimensionen und Farbtöne identische Rekonstitution (siehe allgemeine Grundsätze) </t>
        </r>
      </text>
    </comment>
    <comment ref="B79" authorId="0" shapeId="0" xr:uid="{00000000-0006-0000-0500-00003B000000}">
      <text>
        <r>
          <rPr>
            <sz val="9"/>
            <color rgb="FF000000"/>
            <rFont val="Tahoma"/>
            <family val="2"/>
          </rPr>
          <t>Keine Subventionen</t>
        </r>
      </text>
    </comment>
    <comment ref="B80" authorId="0" shapeId="0" xr:uid="{00000000-0006-0000-0500-00003C000000}">
      <text>
        <r>
          <rPr>
            <sz val="9"/>
            <color rgb="FF000000"/>
            <rFont val="Tahoma"/>
            <family val="2"/>
          </rPr>
          <t>Verschiedenes in Zusammenhang mit den Rohbauarbeiten (siehe allgemeine Grundsätze)</t>
        </r>
      </text>
    </comment>
    <comment ref="B82" authorId="0" shapeId="0" xr:uid="{00000000-0006-0000-0500-00003D000000}">
      <text>
        <r>
          <rPr>
            <sz val="9"/>
            <color rgb="FF000000"/>
            <rFont val="Tahoma"/>
            <family val="2"/>
          </rPr>
          <t xml:space="preserve">Ausschliesslich für Apparate mit grosser historischer Bedeutung als Zeugen der technologischen Entwicklung (siehe allgemeine Grundsätze) </t>
        </r>
      </text>
    </comment>
    <comment ref="B83" authorId="0" shapeId="0" xr:uid="{00000000-0006-0000-0500-00003E000000}">
      <text>
        <r>
          <rPr>
            <sz val="9"/>
            <color rgb="FF000000"/>
            <rFont val="Tahoma"/>
            <family val="2"/>
          </rPr>
          <t xml:space="preserve">Ausschliesslich für Installationen mit grosser historischer Bedeutung als Zeugen der technologischen Entwicklung (siehe allgemeine Grundsätze) </t>
        </r>
      </text>
    </comment>
    <comment ref="B84" authorId="0" shapeId="0" xr:uid="{00000000-0006-0000-0500-00003F000000}">
      <text>
        <r>
          <rPr>
            <sz val="9"/>
            <color indexed="81"/>
            <rFont val="Tahoma"/>
            <family val="2"/>
          </rPr>
          <t xml:space="preserve">Ausschliesslich für ortsgebundene Leuchten und Lampen hoher handwerklicher oder künstlerischer Qualität mit grosser kulturerblicher Bedeutung als Zeugen der Entwicklung der Technologie oder des industriellen Designs, die im Prinzip Teil der charakteristischen Ausstattung sind (siehe allgemeine Grundsätze) </t>
        </r>
      </text>
    </comment>
    <comment ref="B85" authorId="0" shapeId="0" xr:uid="{00000000-0006-0000-0500-000040000000}">
      <text>
        <r>
          <rPr>
            <sz val="9"/>
            <color rgb="FF000000"/>
            <rFont val="Tahoma"/>
            <family val="2"/>
          </rPr>
          <t xml:space="preserve">Ausschliesslich für Apparate mit grosser historischer Bedeutung als Zeugen der technologischen Entwicklung (siehe allgemeine Grundsätze) </t>
        </r>
      </text>
    </comment>
    <comment ref="B86" authorId="0" shapeId="0" xr:uid="{00000000-0006-0000-0500-000041000000}">
      <text>
        <r>
          <rPr>
            <sz val="9"/>
            <color indexed="81"/>
            <rFont val="Tahoma"/>
            <family val="2"/>
          </rPr>
          <t xml:space="preserve">Ausschliesslich für Installationen mit grosser historischer Bedeutung als Zeugen der technologischen Entwicklung (siehe allgemeine Grundsätze) </t>
        </r>
      </text>
    </comment>
    <comment ref="B88" authorId="0" shapeId="0" xr:uid="{00000000-0006-0000-0500-000042000000}">
      <text>
        <r>
          <rPr>
            <sz val="9"/>
            <color rgb="FF000000"/>
            <rFont val="Tahoma"/>
            <family val="2"/>
          </rPr>
          <t>Ausschliesslich für Heizkessel oder Öfen von hoher handwerklicher oder künstlerischer Qualität mit grosser historischer Bedeutung als Zeugen der technologischen Entwicklung (siehe allgemeine Grundsätze)</t>
        </r>
      </text>
    </comment>
    <comment ref="B89" authorId="0" shapeId="0" xr:uid="{00000000-0006-0000-0500-000043000000}">
      <text>
        <r>
          <rPr>
            <sz val="9"/>
            <color rgb="FF000000"/>
            <rFont val="Tahoma"/>
            <family val="2"/>
          </rPr>
          <t xml:space="preserve">Ausschliesslich für Radiatoren oder Heizkörper von hoher handwerklicher oder industrieller Qualität mit grosser historischer Bedeutung als Zeugen der technologischen Entwicklung (siehe allgemeine Grundsätze) </t>
        </r>
      </text>
    </comment>
    <comment ref="B90" authorId="0" shapeId="0" xr:uid="{00000000-0006-0000-0500-000044000000}">
      <text>
        <r>
          <rPr>
            <sz val="9"/>
            <color rgb="FF000000"/>
            <rFont val="Tahoma"/>
            <family val="2"/>
          </rPr>
          <t xml:space="preserve">Ausschliesslich für Anlagen von hoher handwerklicher oder industrieller Qualität mit grosser historischer Bedeutung als Zeugen der technologischen Entwicklung (siehe allgemeine Grundsätze) </t>
        </r>
      </text>
    </comment>
    <comment ref="B91" authorId="0" shapeId="0" xr:uid="{00000000-0006-0000-0500-000045000000}">
      <text>
        <r>
          <rPr>
            <sz val="9"/>
            <color rgb="FF000000"/>
            <rFont val="Tahoma"/>
            <family val="2"/>
          </rPr>
          <t xml:space="preserve">Ausschliesslich für Anlagen von hoher handwerklicher oder industrieller Qualität mit grosser historischer Bedeutung als Zeugen der technologischen Entwicklung (siehe allgemeine Grundsätze) </t>
        </r>
      </text>
    </comment>
    <comment ref="B92" authorId="0" shapeId="0" xr:uid="{00000000-0006-0000-0500-000046000000}">
      <text>
        <r>
          <rPr>
            <sz val="9"/>
            <color rgb="FF000000"/>
            <rFont val="Tahoma"/>
            <family val="2"/>
          </rPr>
          <t xml:space="preserve">Ausschliesslich für Anlagen von hoher handwerklicher oder industrieller Qualität mit grosser historischer Bedeutung als Zeugen der technologischen Entwicklung (siehe allgemeine Grundsätze) </t>
        </r>
      </text>
    </comment>
    <comment ref="B94" authorId="0" shapeId="0" xr:uid="{00000000-0006-0000-0500-000047000000}">
      <text>
        <r>
          <rPr>
            <sz val="9"/>
            <color rgb="FF000000"/>
            <rFont val="Tahoma"/>
            <family val="2"/>
          </rPr>
          <t xml:space="preserve">Ausschliesslich für Apparate von hoher handwerklicher oder industrieller Qualität mit grosser historischer Bedeutung als Zeugen der technologischen Entwicklung (siehe allgemeine Grundsätze) </t>
        </r>
      </text>
    </comment>
    <comment ref="B95" authorId="0" shapeId="0" xr:uid="{00000000-0006-0000-0500-000048000000}">
      <text>
        <r>
          <rPr>
            <sz val="9"/>
            <color rgb="FF000000"/>
            <rFont val="Tahoma"/>
            <family val="2"/>
          </rPr>
          <t>Keine Subventionen</t>
        </r>
      </text>
    </comment>
    <comment ref="B96" authorId="0" shapeId="0" xr:uid="{00000000-0006-0000-0500-000049000000}">
      <text>
        <r>
          <rPr>
            <sz val="9"/>
            <color rgb="FF000000"/>
            <rFont val="Tahoma"/>
            <family val="2"/>
          </rPr>
          <t xml:space="preserve">Ausschliesslich für ortsgebundene Einrichtungen oder Apparate von hoher handwerklicher oder industrieller Qualität mit grosser historischer Bedeutung als Zeugen der technologischen Entwicklung oder der Entwicklung des industriellen Designs, und die im Prinzip Teil der charakteristischen Einrichtung sind (siehe allgemeine Grundsätze) </t>
        </r>
      </text>
    </comment>
    <comment ref="B98" authorId="0" shapeId="0" xr:uid="{00000000-0006-0000-0500-00004A000000}">
      <text>
        <r>
          <rPr>
            <sz val="9"/>
            <color rgb="FF000000"/>
            <rFont val="Tahoma"/>
            <family val="2"/>
          </rPr>
          <t xml:space="preserve">Ausschliesslich für Aufzüge und Lastenaufzüge von hoher handwerklicher oder industrieller Qualität mit grosser historischer Bedeutung als Zeugen der technologischen Entwicklung (siehe allgemeine Grundsätze) </t>
        </r>
      </text>
    </comment>
    <comment ref="B99" authorId="0" shapeId="0" xr:uid="{00000000-0006-0000-0500-00004B000000}">
      <text>
        <r>
          <rPr>
            <sz val="9"/>
            <color rgb="FF000000"/>
            <rFont val="Tahoma"/>
            <family val="2"/>
          </rPr>
          <t>Verschiedenes in Zusammenhang mit technischen Anlagen (siehe allgemeine Grundsätze)</t>
        </r>
      </text>
    </comment>
    <comment ref="B101" authorId="0" shapeId="0" xr:uid="{00000000-0006-0000-0500-00004C000000}">
      <text>
        <r>
          <rPr>
            <sz val="9"/>
            <color rgb="FF000000"/>
            <rFont val="Tahoma"/>
            <family val="2"/>
          </rPr>
          <t xml:space="preserve">Ausschliesslich in Räumen mit ausgeprägtem historischen Charakter, Konsolidierung und Reparatur der erhaltenen charakteristischen Verputze, wenn nich möglich, Auftragen eines neuen Verputzes auf der Grundlage von Sondierungen gemäss Originalverputz oder in Bezug auf Zusammensetzung, Ausführung und Farbton charakteristischem Verputz (siehe allgemeine Grundsätze) </t>
        </r>
      </text>
    </comment>
    <comment ref="B102" authorId="0" shapeId="0" xr:uid="{00000000-0006-0000-0500-00004D000000}">
      <text>
        <r>
          <rPr>
            <sz val="9"/>
            <color rgb="FF000000"/>
            <rFont val="Tahoma"/>
            <family val="2"/>
          </rPr>
          <t xml:space="preserve">Keine Subventionen. Grundsätzlich nur für Gipsarbeiten, die zum Zweck der Erhaltung erforderlich sind (siehe allgemeine Grundsätze) </t>
        </r>
      </text>
    </comment>
    <comment ref="B103" authorId="0" shapeId="0" xr:uid="{00000000-0006-0000-0500-00004E000000}">
      <text>
        <r>
          <rPr>
            <sz val="9"/>
            <color rgb="FF000000"/>
            <rFont val="Tahoma"/>
            <family val="2"/>
          </rPr>
          <t xml:space="preserve">Ausschliesslich in Räumen mit ausgeprägtem kulturerblichen Charakter, Konsolidierung und Reparatur der erhaltenen alten, charakteristischen Stukkaturen, teilweise Rekonstitution gemäss Original oder charakteristischen Stukkaturen (siehe allgemeine Grundsätze) </t>
        </r>
      </text>
    </comment>
    <comment ref="B104" authorId="0" shapeId="0" xr:uid="{00000000-0006-0000-0500-00004F000000}">
      <text>
        <r>
          <rPr>
            <sz val="9"/>
            <color rgb="FF000000"/>
            <rFont val="Tahoma"/>
            <family val="2"/>
          </rPr>
          <t xml:space="preserve">Ausschliesslich für Metalltüren mit ausgeprägtem kulturerblichen Charalter, Reparatur einschliesslich Behandlung 
Neue Türen nach Vorbild der Originale oder charakteristischer Vorlagen 
(siehe allgemeine Grundsätze) </t>
        </r>
      </text>
    </comment>
    <comment ref="B105" authorId="0" shapeId="0" xr:uid="{00000000-0006-0000-0500-000050000000}">
      <text>
        <r>
          <rPr>
            <sz val="9"/>
            <color rgb="FF000000"/>
            <rFont val="Tahoma"/>
            <family val="2"/>
          </rPr>
          <t xml:space="preserve">Reinigung, Reparaturen, punktueller Ersatz und Behandlung ohne Beeinträchtigung der Substanz historischer oder charakteristischer Schlosserei-Elemente wie Beschläge, Gitter und Geländer usw. (siehe allgemeine Grundsätze) </t>
        </r>
      </text>
    </comment>
    <comment ref="B106" authorId="0" shapeId="0" xr:uid="{00000000-0006-0000-0500-000051000000}">
      <text>
        <r>
          <rPr>
            <sz val="9"/>
            <color rgb="FF000000"/>
            <rFont val="Tahoma"/>
            <family val="2"/>
          </rPr>
          <t xml:space="preserve">Ausschliesslich für Türen aus Holz mit ausgeprägtem kulturerblichen Charakter, Reparatur einschliessich Behandlung
Neue Türen gemäss Original oder charakteristischem Vorbild
(siehe allgemeine Grundsätze) </t>
        </r>
      </text>
    </comment>
    <comment ref="B107" authorId="0" shapeId="0" xr:uid="{00000000-0006-0000-0500-000052000000}">
      <text>
        <r>
          <rPr>
            <sz val="9"/>
            <color rgb="FF000000"/>
            <rFont val="Tahoma"/>
            <family val="2"/>
          </rPr>
          <t xml:space="preserve">Ausschliesslich für Wandschränke und Gestelle mit ausgeprägtem kulturerblichen Charakter, Reparatur, teilweise Rekonstitution einschliesslich Behandlung (siehe allgemeine Grundsätze) </t>
        </r>
      </text>
    </comment>
    <comment ref="B108" authorId="0" shapeId="0" xr:uid="{00000000-0006-0000-0500-000053000000}">
      <text>
        <r>
          <rPr>
            <sz val="9"/>
            <color rgb="FF000000"/>
            <rFont val="Tahoma"/>
            <family val="2"/>
          </rPr>
          <t>Ausschliesslich in Räumen mit ausgeprägtem kulturerblichen Charakter, Reinigung, Reparaturen, punktueller Ersatz und Behandlung ohne Beeinträchtigung der Substanz der historischen oder charakteristischen Schreinerarbeiten (siehe allgemeine Grundsätze)</t>
        </r>
      </text>
    </comment>
    <comment ref="B109" authorId="0" shapeId="0" xr:uid="{00000000-0006-0000-0500-000054000000}">
      <text>
        <r>
          <rPr>
            <sz val="9"/>
            <color rgb="FF000000"/>
            <rFont val="Tahoma"/>
            <family val="2"/>
          </rPr>
          <t>Reinigung, Reparaturen, Restaurierungen von integrierten, historischen oder charakteristischen Möbelschreinerarbeiten, die integraler Bestandteil des Gebäudes sind (siehe allgemeine Grundsätze)</t>
        </r>
      </text>
    </comment>
    <comment ref="B110" authorId="0" shapeId="0" xr:uid="{00000000-0006-0000-0500-000055000000}">
      <text>
        <r>
          <rPr>
            <sz val="9"/>
            <color rgb="FF000000"/>
            <rFont val="Tahoma"/>
            <family val="2"/>
          </rPr>
          <t xml:space="preserve">Ausschliesslich in Räumen mit ausgeprägtem kulturerblichen Charakter, Reinigung, Reparaturen, punktueller Ersatz und Behandlung ohne Beeinträchtigung der Substanz der historischen oder charakteristischen Verglasungen (siehe allgemeine Grundsätze) </t>
        </r>
      </text>
    </comment>
    <comment ref="B111" authorId="0" shapeId="0" xr:uid="{00000000-0006-0000-0500-000056000000}">
      <text>
        <r>
          <rPr>
            <sz val="9"/>
            <color rgb="FF000000"/>
            <rFont val="Tahoma"/>
            <family val="2"/>
          </rPr>
          <t>Ausschliesslich für Schliessanlagen von hoher handwerklicher oder industrieller Qualität mit ausgeprägtem kulturerblichen Charakter als Zeugen der technologischen Entwicklung (siehe allgemeine Grundsätze)</t>
        </r>
      </text>
    </comment>
    <comment ref="B112" authorId="0" shapeId="0" xr:uid="{00000000-0006-0000-0500-000057000000}">
      <text>
        <r>
          <rPr>
            <sz val="9"/>
            <color rgb="FF000000"/>
            <rFont val="Tahoma"/>
            <family val="2"/>
          </rPr>
          <t xml:space="preserve">Ausschliesslich in Räumen mit ausgeprägtem kulturerblichen Charakter, Reinigung, Reparaturen, punktueller Ersatz und Behandlung ohne Beeinträchtigung der Substanz der historischen oder charakteristischen Elementwände (siehe allgemeine Grundsätze) </t>
        </r>
      </text>
    </comment>
    <comment ref="B113" authorId="0" shapeId="0" xr:uid="{00000000-0006-0000-0500-000058000000}">
      <text>
        <r>
          <rPr>
            <sz val="9"/>
            <color indexed="81"/>
            <rFont val="Tahoma"/>
            <family val="2"/>
          </rPr>
          <t>Verschiedenes in Zusammenhang mit technischen Anlagen
(siehe allgemeine Grundsätze)</t>
        </r>
      </text>
    </comment>
    <comment ref="B115" authorId="0" shapeId="0" xr:uid="{00000000-0006-0000-0500-000059000000}">
      <text>
        <r>
          <rPr>
            <sz val="9"/>
            <color rgb="FF000000"/>
            <rFont val="Tahoma"/>
            <family val="2"/>
          </rPr>
          <t xml:space="preserve">Ausschliesslich in Räumen mit ausgeprägtem kulturerblichen Charakter, Konsolidierung und Reparatur der erhaltenen alten charakteristischen Böden, teilweiser Ersatz auf der Grundlage des bestehenden Belags in Bezug auf Zusammensetzung, Materialität, Ausführung, Disposition, Oberflächenbehandlung und Farbton, im Prinzip keine Subventionen bei vollständigem Ersatz (siehe allgemeine Grundsätze) </t>
        </r>
      </text>
    </comment>
    <comment ref="B116" authorId="0" shapeId="0" xr:uid="{00000000-0006-0000-0500-00005A000000}">
      <text>
        <r>
          <rPr>
            <sz val="9"/>
            <color rgb="FF000000"/>
            <rFont val="Tahoma"/>
            <family val="2"/>
          </rPr>
          <t xml:space="preserve">Ausschliesslich in Räumen mit ausgeprägtem kulturerblichen Charakter, Konsolidierung, Reparatur und punktueller Ersatz der erhaltenen alten charakteristischen Böden aus Naturstein, teilweiser Ersatz auf der Grundlage des originalen Belags oder eines in Bezug auf Disposition, Materialität, Ausführung, Oberflächenbehandlung und Farbton charakteristischen Belags, im Prinzip keine Subventionen bei vollständigem Ersatz (siehe allgemeine Grundsätze)  </t>
        </r>
      </text>
    </comment>
    <comment ref="B117" authorId="0" shapeId="0" xr:uid="{00000000-0006-0000-0500-00005B000000}">
      <text>
        <r>
          <rPr>
            <sz val="9"/>
            <color rgb="FF000000"/>
            <rFont val="Tahoma"/>
            <family val="2"/>
          </rPr>
          <t xml:space="preserve">Ausschliesslich in Räumen mit ausgeprägtem kulturerblichen Charakter, Konsolidierung, Reparatur und punktueller Ersatz der erhaltenen alten charakteristischen Böden aus Kunststein, teilweiser Ersatz auf der Grundlage des originalen Belags oder eines in Bezug auf Disposition, Materialität, Ausführung, Oberflächenbehandlung und Farbton charakteristischen Belags, im Prinzip keine Subventionen bei vollständigem Ersatz (siehe allgemeine Grundsätze)  </t>
        </r>
      </text>
    </comment>
    <comment ref="B118" authorId="0" shapeId="0" xr:uid="{00000000-0006-0000-0500-00005C000000}">
      <text>
        <r>
          <rPr>
            <sz val="9"/>
            <color rgb="FF000000"/>
            <rFont val="Tahoma"/>
            <family val="2"/>
          </rPr>
          <t xml:space="preserve">Ausschliesslich in Räumen mit ausgeprägtem kulturerblichen Charakter, Konsolidierung, Reparatur und punktueller Ersatz der erhaltenen alten Plattenböden, teilweiser Ersatz auf der Grundlage des bestehenden Belags in Bezug auf Dimensionen, Materialität, Ausführung, Disposition und Farbton, im Prinzip keine Subventionen bei vollständigem Ersatz (siehe allgemeine Grundsätze)  </t>
        </r>
      </text>
    </comment>
    <comment ref="B119" authorId="0" shapeId="0" xr:uid="{00000000-0006-0000-0500-00005D000000}">
      <text>
        <r>
          <rPr>
            <sz val="9"/>
            <color indexed="81"/>
            <rFont val="Tahoma"/>
            <family val="2"/>
          </rPr>
          <t xml:space="preserve">Ausschliesslich in Räumen mit ausgeprägtem kulturerblichen Charakter, Konsolidierung, Reparatur und punktueller Ersatz der erhaltenen alten Böden aus Holz, teilweiser Ersatz auf der Grundlage des originalen Bodens oder eines in Bezug auf Disposition, Materialität, Ausführung, Oberflächenbehandlung und Farbton charakteristischen Bodens, im Prinzip keine Subventionen bei vollständigem Ersatz (siehe allgemeine Grundsätze)   </t>
        </r>
      </text>
    </comment>
    <comment ref="B120" authorId="0" shapeId="0" xr:uid="{00000000-0006-0000-0500-00005E000000}">
      <text>
        <r>
          <rPr>
            <sz val="9"/>
            <color rgb="FF000000"/>
            <rFont val="Tahoma"/>
            <family val="2"/>
          </rPr>
          <t xml:space="preserve">Ausschliesslich in Räumen mit ausgeprägtem kulturerblichen Charakter, Konsolidierung, Reinigung, Reparatur und punktueller Ersatz der erhaltenen alten charakteristischen Tapeten, teilweiser Ersatz auf der Grundlage der bestehenden Tapeten in Bezug auf Zeichnung, Materialität, Ausführung, Disposition und Farbton, im Prinzip keine Subventionen bei vollständigem Ersatz (siehe allgemeine Grundsätze)  </t>
        </r>
      </text>
    </comment>
    <comment ref="B121" authorId="0" shapeId="0" xr:uid="{00000000-0006-0000-0500-00005F000000}">
      <text>
        <r>
          <rPr>
            <sz val="9"/>
            <color indexed="81"/>
            <rFont val="Tahoma"/>
            <family val="2"/>
          </rPr>
          <t xml:space="preserve">Ausschliesslich in Räumen mit ausgeprägtem kulturerblichen Charakter, Konsolidierung und Reparatur der erhaltenen alten charakteristischen Beläge aus Naturstein, teilweiser Ersatz auf der Grundlage des bestehenden Belags in Bezug auf Dimension, Materialität, Ausführung, Oberflächenbehandlung und Farbton, im Prinzip keine Subventionen bei vollständigem Ersatz (siehe allgemeine Grundsätze) </t>
        </r>
      </text>
    </comment>
    <comment ref="B122" authorId="0" shapeId="0" xr:uid="{00000000-0006-0000-0500-000060000000}">
      <text>
        <r>
          <rPr>
            <sz val="9"/>
            <color rgb="FF000000"/>
            <rFont val="Tahoma"/>
            <family val="2"/>
          </rPr>
          <t xml:space="preserve">Ausschliesslich in Räumen mit ausgeprägtem kulturerblichen Charakter, Konsolidierung und Reparatur der erhaltenen alten charakteristischen Beläge aus Kunststein, teilweiser Ersatz auf der Grundlage des bestehenden Belags in Bezug auf Zusammensetzung, Materialität, Ausführung, Disposition, Oberflächenbehandlung und Farbton, im Prinzip keine Subventionen bei vollständigem Ersatz (siehe allgemeine Grundsätze) </t>
        </r>
      </text>
    </comment>
    <comment ref="B123" authorId="0" shapeId="0" xr:uid="{00000000-0006-0000-0500-000061000000}">
      <text>
        <r>
          <rPr>
            <sz val="9"/>
            <color rgb="FF000000"/>
            <rFont val="Tahoma"/>
            <family val="2"/>
          </rPr>
          <t xml:space="preserve">Ausschliesslich in Räumen mit ausgeprägtem kulturerblichen Charakter, Konsolidierung und Reparatur der erhaltenen alten Plattenarbeiten, teilweiser Ersatz auf der Grundlage des bestehenden Belags in Bezug auf Dimension, Materialität, Ausführung, Disposition und Farbton, im Prinzip keine Subventionen bei vollständigem Ersatz (siehe allgemeine Grundsätze) </t>
        </r>
      </text>
    </comment>
    <comment ref="B124" authorId="0" shapeId="0" xr:uid="{00000000-0006-0000-0500-000062000000}">
      <text>
        <r>
          <rPr>
            <sz val="9"/>
            <color rgb="FF000000"/>
            <rFont val="Tahoma"/>
            <family val="2"/>
          </rPr>
          <t xml:space="preserve">Ausschliesslich in Räumen mit ausgeprägtem kulturerblichen Charakter, Reparatur und punktueller Ersatz der erhaltenen alten Wandverkleidungen aus Holz mit Erhaltung allfälliger Dekormalereien, teilweiser Ersatz auf der Grundlage der bestehenden Wandverkleidungen in Bezug auf Konstruktion, Unterteilung, Materialität, Ausführung, Disposition und Farbton, im Prinzip keine Subventionen bei vollständigem Ersatz (siehe allgemeine Grundsätze) </t>
        </r>
      </text>
    </comment>
    <comment ref="B125" authorId="0" shapeId="0" xr:uid="{00000000-0006-0000-0500-000063000000}">
      <text>
        <r>
          <rPr>
            <sz val="9"/>
            <color rgb="FF000000"/>
            <rFont val="Tahoma"/>
            <family val="2"/>
          </rPr>
          <t xml:space="preserve">Ausschliesslich in Räumen mit ausgeprägtem kulturerblichen Charakter, Konsolidierung, Reinigung, Reparatur und punktueller Ersatz der erhaltenen alten charakteristischen Wandverkleidungen aus Textilien, teilweiser Ersatz auf der Grundlage der bestehenden Wandverkleidungen in Bezug auf Zeichnung, Materialität, Ausführung, Disposition und Farbton, im Prinzip keine Subventionen bei vollständigem Ersatz (siehe allgemeine Grundsätze) </t>
        </r>
      </text>
    </comment>
    <comment ref="B126" authorId="0" shapeId="0" xr:uid="{00000000-0006-0000-0500-000064000000}">
      <text>
        <r>
          <rPr>
            <sz val="9"/>
            <color rgb="FF000000"/>
            <rFont val="Tahoma"/>
            <family val="2"/>
          </rPr>
          <t>Spezifische Gerüste für die Konservierungs- oder Restaurierungsarbeiten und/oder für die gesamten Arbeiten mit proportionaler Berücksichtigung (siehe allgemeine Grundsätze)</t>
        </r>
      </text>
    </comment>
    <comment ref="B127" authorId="0" shapeId="0" xr:uid="{00000000-0006-0000-0500-000065000000}">
      <text>
        <r>
          <rPr>
            <sz val="9"/>
            <color rgb="FF000000"/>
            <rFont val="Tahoma"/>
            <family val="2"/>
          </rPr>
          <t>Keine Subventionen</t>
        </r>
      </text>
    </comment>
    <comment ref="B128" authorId="0" shapeId="0" xr:uid="{00000000-0006-0000-0500-000066000000}">
      <text>
        <r>
          <rPr>
            <sz val="9"/>
            <color rgb="FF000000"/>
            <rFont val="Tahoma"/>
            <family val="2"/>
          </rPr>
          <t xml:space="preserve">Ausschliesslich in Räumen mit ausgeprägtem kulturerblichen Charakter, Konsolidierung, Reparatur und punktueller Ersatz der erhaltenen alten Gipsdecken mit Erhaltung allfälliger Stukkaturen und Dekormalereien, teilweiser Ersatz auf der Grundlage der bestehenden Decken in Bezug auf Konstruktion, Unterteilung, Materialität, Ausführung, Disposition und Farbton, im Prinzip keine Subventionen bei vollständigem Ersatz (siehe allgemeine Grundsätze) </t>
        </r>
      </text>
    </comment>
    <comment ref="B129" authorId="0" shapeId="0" xr:uid="{00000000-0006-0000-0500-000067000000}">
      <text>
        <r>
          <rPr>
            <sz val="9"/>
            <color rgb="FF000000"/>
            <rFont val="Tahoma"/>
            <family val="2"/>
          </rPr>
          <t xml:space="preserve">Ausschliesslich in Räumen mit ausgeprägtem kulturerblichen Charakter, Konsolidierung, Reparatur und punktueller Ersatz der erhaltenen alten Holzdecken mit Erhaltung allfälliger Dekormalereien, teilweiser Ersatz auf der Grundlage der bestehenden Decken in Bezug auf Konstruktion, Unterteilung, Materialität, Ausführung, Disposition und Farbton, im Prinzip keine Subventionen bei vollständigem Ersatz (siehe allgemeine Grundsätze) </t>
        </r>
      </text>
    </comment>
    <comment ref="B130" authorId="0" shapeId="0" xr:uid="{00000000-0006-0000-0500-000068000000}">
      <text>
        <r>
          <rPr>
            <sz val="9"/>
            <color rgb="FF000000"/>
            <rFont val="Tahoma"/>
            <family val="2"/>
          </rPr>
          <t xml:space="preserve">Ausschliesslich in Räumen mit ausgeprägtem kulturerblichen Charakter, Konsolidierung, Reinigung, Reparatur und punktueller Ersatz der erhaltenen alten charakteristischen Textilien, teilweiser Ersatz auf der Grundlage der bestehenden Textilien in Bezug auf Muster, Materialität, Ausführung, Disposition und Farbton, im Prinzip keine Subventionen bei vollständigem Ersatz (siehe allgemeine Grundsätze) </t>
        </r>
      </text>
    </comment>
    <comment ref="B131" authorId="0" shapeId="0" xr:uid="{00000000-0006-0000-0500-000069000000}">
      <text>
        <r>
          <rPr>
            <sz val="9"/>
            <color rgb="FF000000"/>
            <rFont val="Tahoma"/>
            <family val="2"/>
          </rPr>
          <t>Instandsetzung der Rohre für schützenswerte Kachelöfen und Kamine
Instandsetzung alter Kachelöfen, Sandsteinöfen oder Kamine, wenn möglich mit Wiederherstellung der Funktionsfähigkeit, Restaurierung der Türen und Klappen, Restaurierung und punktueller Ersatz von Fliesen, Dekormalereien oder behauenen Steinen, Reinigung oder falls notwendig Beizen der Oberflächen, Ausbesserung der Fugen oder Behandlung der charakteristischen Flächen (siehe allgemeine Grundsätze)</t>
        </r>
      </text>
    </comment>
    <comment ref="B132" authorId="0" shapeId="0" xr:uid="{00000000-0006-0000-0500-00006A000000}">
      <text>
        <r>
          <rPr>
            <sz val="9"/>
            <color rgb="FF000000"/>
            <rFont val="Tahoma"/>
            <family val="2"/>
          </rPr>
          <t xml:space="preserve">Ausschliesslich in Räumen mit ausgeprägtem kulturerblichen Charakter, gemäss traditionellen Techniken, Art der Malerarbeiten und ursprünglichen Farbtönen mit Erhaltung allfälliger Dekormalereien (siehe allgemeine Grundsätze) </t>
        </r>
      </text>
    </comment>
    <comment ref="B133" authorId="0" shapeId="0" xr:uid="{00000000-0006-0000-0500-00006B000000}">
      <text>
        <r>
          <rPr>
            <sz val="9"/>
            <color rgb="FF000000"/>
            <rFont val="Tahoma"/>
            <family val="2"/>
          </rPr>
          <t xml:space="preserve">Ausschliesslich für spezifische Behandlungen, die zum Zweck der Erhaltung erforderlich sind (siehe allgemeine Grundsätze) </t>
        </r>
      </text>
    </comment>
    <comment ref="B134" authorId="0" shapeId="0" xr:uid="{00000000-0006-0000-0500-00006C000000}">
      <text>
        <r>
          <rPr>
            <sz val="9"/>
            <color rgb="FF000000"/>
            <rFont val="Tahoma"/>
            <family val="2"/>
          </rPr>
          <t xml:space="preserve">Ausschliesslich in Räumen mit ausgeprägtem kulturerblichen Charakter, gemäss traditionellen Techniken, Art der Lackierung und ursprünglichen Farbtönen mit Erhaltung allfälliger Dekormalereien (siehe allgemeine Grundsätze) </t>
        </r>
      </text>
    </comment>
    <comment ref="B135" authorId="0" shapeId="0" xr:uid="{00000000-0006-0000-0500-00006D000000}">
      <text>
        <r>
          <rPr>
            <sz val="9"/>
            <color rgb="FF000000"/>
            <rFont val="Tahoma"/>
            <family val="2"/>
          </rPr>
          <t>Historische, charakteristische und künstlerische Dekormalereien, Sondierungsarbeiten und vorbereitende Dokumentation, Konsolidierungsarbeiten, Reinigung und Freilegung, Restaurierungsarbeiten, Retuschen und Rekonstitutionen gemäss Befund (siehe allgemeine Grundsätze)</t>
        </r>
      </text>
    </comment>
    <comment ref="B136" authorId="0" shapeId="0" xr:uid="{00000000-0006-0000-0500-00006E000000}">
      <text>
        <r>
          <rPr>
            <sz val="9"/>
            <color rgb="FF000000"/>
            <rFont val="Tahoma"/>
            <family val="2"/>
          </rPr>
          <t xml:space="preserve">Ausschliesslich für spezifische Bauaustrocknungen, die zum Zweck der Erhaltung erforderich sind (siehe allgemeine Grundsätze) </t>
        </r>
      </text>
    </comment>
    <comment ref="B137" authorId="0" shapeId="0" xr:uid="{00000000-0006-0000-0500-00006F000000}">
      <text>
        <r>
          <rPr>
            <sz val="9"/>
            <color rgb="FF000000"/>
            <rFont val="Tahoma"/>
            <family val="2"/>
          </rPr>
          <t xml:space="preserve">Ausschliesslich für spezifische Baureinigungen, die zum Zweck der Erhaltung erforderich sind (siehe allgemeine Grundsätze) </t>
        </r>
      </text>
    </comment>
    <comment ref="B138" authorId="0" shapeId="0" xr:uid="{00000000-0006-0000-0500-000070000000}">
      <text>
        <r>
          <rPr>
            <sz val="9"/>
            <color rgb="FF000000"/>
            <rFont val="Tahoma"/>
            <family val="2"/>
          </rPr>
          <t>Verschiedenes in Zusammenhang mit den technischen Anlagen
(siehe allgemeine Grundsätze)</t>
        </r>
      </text>
    </comment>
    <comment ref="B140" authorId="0" shapeId="0" xr:uid="{00000000-0006-0000-0500-000071000000}">
      <text>
        <r>
          <rPr>
            <sz val="9"/>
            <color rgb="FF000000"/>
            <rFont val="Tahoma"/>
            <family val="2"/>
          </rPr>
          <t xml:space="preserve">Ausschliesslich für Industrieanlagen von hoher handwerklicher oder industrieller Qualität mit grosser kulturerblichen Bedeutung als Zeugen der technologischen Entwicklung, Restaurierung, Reparatur mit teilweisen Rekonstitutionen mit den ursprünglichen Materialien und Techniken hinsichtlich einer Wiederherstellung der Funktionsfähigkeit (siehe allgemeine Grundsätze) </t>
        </r>
      </text>
    </comment>
    <comment ref="B141" authorId="0" shapeId="0" xr:uid="{00000000-0006-0000-0500-000072000000}">
      <text>
        <r>
          <rPr>
            <sz val="9"/>
            <color rgb="FF000000"/>
            <rFont val="Tahoma"/>
            <family val="2"/>
          </rPr>
          <t xml:space="preserve">Ausschliesslich für Mühlen und Mühlewerke von hoher handwerklicher oder industrieller Qualität mit grosser kulturerblichen Bedeutung als Zeugen der technologischen Entwicklung, Restaurierung, Reparatur mit teilweisen Rekonstitutionen mit den ursprünglichen Materialien und Techniken hinsichtlich einer Wiederherstellung der Funktionsfähigkeit (siehe allgemeine Grundsätze) </t>
        </r>
      </text>
    </comment>
    <comment ref="B142" authorId="0" shapeId="0" xr:uid="{00000000-0006-0000-0500-000073000000}">
      <text>
        <r>
          <rPr>
            <sz val="9"/>
            <color rgb="FF000000"/>
            <rFont val="Tahoma"/>
            <family val="2"/>
          </rPr>
          <t xml:space="preserve">Ausschliesslich für Sägereien und Sägewerke von hoher handwerklicher oder industrieller Qualität mit grosser kulturerblichen Bedeutung als Zeugen der technologischen Entwicklung, Restaurierung, Reparatur mit teilweisen Rekonstitutionen mit den ursprünglichen Materialien und Techniken hinsichtlich einer Wiederherstellung der Funktionsfähigkeit (siehe allgemeine Grundsätze) </t>
        </r>
      </text>
    </comment>
    <comment ref="B143" authorId="0" shapeId="0" xr:uid="{00000000-0006-0000-0500-000074000000}">
      <text>
        <r>
          <rPr>
            <sz val="9"/>
            <color rgb="FF000000"/>
            <rFont val="Tahoma"/>
            <family val="2"/>
          </rPr>
          <t xml:space="preserve">Ausschliesslich für Bahnen und Bahnanlagen von hoher handwerklicher oder industrieller Qualität mit grosser kulturerblichen Bedeutung als Zeugen der technologischen Entwicklung, Restaurierung, Reparatur mit teilweisen Rekonstitutionen mit den ursprünglichen Materialien und Techniken hinsichtlich einer Wiederherstellung der Funktionsfähigkeit (siehe allgemeine Grundsätze) </t>
        </r>
      </text>
    </comment>
    <comment ref="B144" authorId="0" shapeId="0" xr:uid="{00000000-0006-0000-0500-000075000000}">
      <text>
        <r>
          <rPr>
            <sz val="9"/>
            <color rgb="FF000000"/>
            <rFont val="Tahoma"/>
            <family val="2"/>
          </rPr>
          <t xml:space="preserve">Ausschliesslich für Automobile von hoher handwerklicher oder industrieller Qualität mit grosser kulturerblichen Bedeutung als Zeugen der technologischen Entwicklung, Restaurierung, Reparatur mit teilweisen Rekonstitutionen mit den ursprünglichen Materialien und Techniken hinsichtlich einer Wiederherstellung der Funktionsfähigkeit (siehe allgemeine Grundsätze) </t>
        </r>
      </text>
    </comment>
    <comment ref="B145" authorId="0" shapeId="0" xr:uid="{00000000-0006-0000-0500-000076000000}">
      <text>
        <r>
          <rPr>
            <sz val="9"/>
            <color rgb="FF000000"/>
            <rFont val="Tahoma"/>
            <family val="2"/>
          </rPr>
          <t xml:space="preserve">Ausschliesslich für Flugzeuge von hoher handwerklicher oder industrieller Qualität mit grosser kulturerblichen Bedeutung als Zeugen der technologischen Entwicklung, Restaurierung, Reparatur mit teilweisen Rekonstitutionen mit den ursprünglichen Materialien und Techniken hinsichtlich einer Wiederherstellung der Funktionsfähigkeit (siehe allgemeine Grundsätze) </t>
        </r>
      </text>
    </comment>
    <comment ref="B146" authorId="0" shapeId="0" xr:uid="{00000000-0006-0000-0500-000077000000}">
      <text>
        <r>
          <rPr>
            <sz val="9"/>
            <color rgb="FF000000"/>
            <rFont val="Tahoma"/>
            <family val="2"/>
          </rPr>
          <t xml:space="preserve">Ausschliesslich für Schiffe und Hafenanlagen von hoher handwerklicher oder industrieller Qualität mit grosser kulturerblichen Bedeutung als Zeugen der technologischen Entwicklung, Restaurierung, Reparatur mit teilweisen Rekonstitutionen mit den ursprünglichen Materialien und Techniken hinsichtlich einer Wiederherstellung der Funktionsfähigkeit (siehe allgemeine Grundsätze) </t>
        </r>
      </text>
    </comment>
    <comment ref="B147" authorId="0" shapeId="0" xr:uid="{00000000-0006-0000-0500-000078000000}">
      <text>
        <r>
          <rPr>
            <sz val="9"/>
            <color rgb="FF000000"/>
            <rFont val="Tahoma"/>
            <family val="2"/>
          </rPr>
          <t xml:space="preserve">Ausschliesslich für Brunnen von hoher handwerklicher oder künstlerischer Qualität mit grosser kulturerblichen Bedeutung, Restaurierung, Reparatur mit teilweisen Rekonstitutionen mit den ursprünglichen Materialien und Techniken hinsichtlich einer Wiederherstellung der Funktionsfähigkeit (siehe allgemeine Grundsätze) </t>
        </r>
      </text>
    </comment>
    <comment ref="B148" authorId="0" shapeId="0" xr:uid="{00000000-0006-0000-0500-000079000000}">
      <text>
        <r>
          <rPr>
            <sz val="9"/>
            <color rgb="FF000000"/>
            <rFont val="Tahoma"/>
            <family val="2"/>
          </rPr>
          <t xml:space="preserve">Ausschliesslich für Installationen und Anlagen von hoher handwerklicher oder industrieller Qualität mit grosser kulturerblichen Bedeutung als Zeugen der technologischen Entwicklung, Restaurierung, Reparatur mit teilweisen Rekonstitutionen mit den ursprünglichen Materialien und Techniken hinsichtlich einer Wiederherstellung der Funktionsfähigkeit (siehe allgemeine Grundsätze) </t>
        </r>
      </text>
    </comment>
    <comment ref="B149" authorId="0" shapeId="0" xr:uid="{00000000-0006-0000-0500-00007A000000}">
      <text>
        <r>
          <rPr>
            <sz val="9"/>
            <color rgb="FF000000"/>
            <rFont val="Tahoma"/>
            <family val="2"/>
          </rPr>
          <t xml:space="preserve">Ausschliesslich für Uhren und Uhrwerke von hoher handwerklicher oder industrieller Qualität mit grosser kulturerblichen Bedeutung als Zeugen der technologischen oder künstlerischen Entwicklung, Restaurierung, Reparatur mit teilweisen Rekonstitutionen mit den ursprünglichen Materialien und Techniken hinsichtlich einer Wiederherstellung der Funktionsfähigkeit (siehe allgemeine Grundsätze) </t>
        </r>
      </text>
    </comment>
    <comment ref="B150" authorId="0" shapeId="0" xr:uid="{00000000-0006-0000-0500-00007B000000}">
      <text>
        <r>
          <rPr>
            <sz val="9"/>
            <color rgb="FF000000"/>
            <rFont val="Tahoma"/>
            <family val="2"/>
          </rPr>
          <t xml:space="preserve">Ausschliesslich für Glocken und Läutanlagen von hoher handwerklicher oder industrieller Qualität mit grosser kulturerblichen Bedeutung als Zeugen der technologischen Entwicklung, Restaurierung, Reparatur mit teilweisen Rekonstitutionen mit den ursprünglichen Materialien und Techniken hinsichtlich einer Wiederherstellung der Funktionsfähigkeit (siehe allgemeine Grundsätze) </t>
        </r>
      </text>
    </comment>
    <comment ref="B151" authorId="0" shapeId="0" xr:uid="{00000000-0006-0000-0500-00007C000000}">
      <text>
        <r>
          <rPr>
            <sz val="9"/>
            <color rgb="FF000000"/>
            <rFont val="Tahoma"/>
            <family val="2"/>
          </rPr>
          <t xml:space="preserve">Ausschliesslich für Automaten von hoher handwerklicher oder industrieller Qualität mit grosser kulturerblichen Bedeutung als Zeugen der technologischen Entwicklung, Restaurierung, Reparatur mit teilweisen Rekonstitutionen mit den ursprünglichen Materialien und Techniken hinsichtlich einer Wiederherstellung der Funktionsfähigkeit (siehe allgemeine Grundsätze) </t>
        </r>
      </text>
    </comment>
    <comment ref="B152" authorId="0" shapeId="0" xr:uid="{00000000-0006-0000-0500-00007D000000}">
      <text>
        <r>
          <rPr>
            <sz val="9"/>
            <color rgb="FF000000"/>
            <rFont val="Tahoma"/>
            <family val="2"/>
          </rPr>
          <t xml:space="preserve">Ausschliesslich für Orgeln und Instrumente von hoher handwerklicher Qualität mit grosser kulturerblichen Bedeutung als Zeugen der technologischen, musikalischen und künstlerischen Entwicklung, Restaurierung, Reparatur mit teilweisen Rekonstitutionen mit den ursprünglichen Materialien und Techniken hinsichtlich einer Wiederherstellung der Funktionsfähigkeit, das Stimmen und die Wartung werden als Unterhaltsarbeiten erachtet und werden nicht subventioniert (siehe allgemeine Grundsätze) </t>
        </r>
      </text>
    </comment>
    <comment ref="B153" authorId="0" shapeId="0" xr:uid="{00000000-0006-0000-0500-00007E000000}">
      <text>
        <r>
          <rPr>
            <sz val="9"/>
            <color rgb="FF000000"/>
            <rFont val="Tahoma"/>
            <family val="2"/>
          </rPr>
          <t xml:space="preserve">Ausschliesslich für Schilder von hoher handwerklicher oder künstlerischer Qualität mit grosser kulturerblichen Bedeutung, Restaurierung, Reparatur mit teilweisen Rekonstitutionen mit den ursprünglichen Materialien und Techniken (siehe allgemeine Grundsätze) </t>
        </r>
      </text>
    </comment>
    <comment ref="B154" authorId="0" shapeId="0" xr:uid="{00000000-0006-0000-0500-00007F000000}">
      <text>
        <r>
          <rPr>
            <sz val="9"/>
            <color rgb="FF000000"/>
            <rFont val="Tahoma"/>
            <family val="2"/>
          </rPr>
          <t xml:space="preserve">Ausschliesslich für Grenzsteine von hoher handwerklicher oder künstlerischer Qualität mit grosser kulturerblichen Bedeutung in situ als Zeugen der Organisation und Bewirtschaftung des Territoriums, Restaurierung, Reparatur mit teilweisen Rekonstitutionen mit den ursprünglichen Materialien und Techniken (siehe allgemeine Grundsätze) </t>
        </r>
      </text>
    </comment>
    <comment ref="B155" authorId="0" shapeId="0" xr:uid="{00000000-0006-0000-0500-000080000000}">
      <text>
        <r>
          <rPr>
            <sz val="9"/>
            <color rgb="FF000000"/>
            <rFont val="Tahoma"/>
            <family val="2"/>
          </rPr>
          <t xml:space="preserve">Ausschliesslich für Wegkreuze von hoher handwerklicher oder künstlerischer Qualität mit grosser kulturerblichen Bedeutung in situ als Zeugen der Organisation und Bewirtschaftung des Territoriums, Restaurierung, Reparatur mit teilweisen Rekonstitutionen mit den ursprünglichen Materialien und Techniken (siehe allgemeine Grundsätze) </t>
        </r>
      </text>
    </comment>
    <comment ref="B156" authorId="0" shapeId="0" xr:uid="{00000000-0006-0000-0500-000081000000}">
      <text>
        <r>
          <rPr>
            <sz val="9"/>
            <color rgb="FF000000"/>
            <rFont val="Tahoma"/>
            <family val="2"/>
          </rPr>
          <t xml:space="preserve">Ausschliesslich für Gräber von hoher handwerklicher oder künstlerischer Qualität mit grosser kulturerblichen Bedeutung in situ als Zeugen der Bestattungskultur oder einer historischen Persönlichkeit, Restaurierung, Reparatur mit teilweisen Rekonstitutionen mit den ursprünglichen Materialien und Techniken (siehe allgemeine Grundsätze) </t>
        </r>
      </text>
    </comment>
    <comment ref="B158" authorId="0" shapeId="0" xr:uid="{00000000-0006-0000-0500-000082000000}">
      <text>
        <r>
          <rPr>
            <sz val="9"/>
            <color rgb="FF000000"/>
            <rFont val="Tahoma"/>
            <family val="2"/>
          </rPr>
          <t>Verschiedenes in Zusammenhang mit den Betriebsanlagen 
(siehe allgemeine Grundsätze)</t>
        </r>
      </text>
    </comment>
    <comment ref="B160" authorId="0" shapeId="0" xr:uid="{00000000-0006-0000-0500-000083000000}">
      <text>
        <r>
          <rPr>
            <sz val="9"/>
            <color rgb="FF000000"/>
            <rFont val="Tahoma"/>
            <family val="2"/>
          </rPr>
          <t xml:space="preserve">Ausschliesslich für Umgebungsarbeiten an Wegen und Plätzen mit grosser kulturerblichen Bedeutung, in gut erhaltenen Ortsbilder von grosser Qualität, Restaurierung, Reparatur mit teilweisen Rekonstitutionen mit den ursprünglichen Materialien und gemäss der ursprünglichen Anlegung (siehe allgemeine Grundsätze) </t>
        </r>
      </text>
    </comment>
    <comment ref="B161" authorId="0" shapeId="0" xr:uid="{00000000-0006-0000-0500-000084000000}">
      <text>
        <r>
          <rPr>
            <sz val="9"/>
            <color rgb="FF000000"/>
            <rFont val="Tahoma"/>
            <family val="2"/>
          </rPr>
          <t xml:space="preserve">Ausschliesslich für Wege und Plätze mit grosser kulturerblichen Bedeutung, in gut erhaltenen Ortsbilder von grosser Qualität, Restaurierung, Reparatur mit teilweisen Rekonstitutionen mit den ursprünglichen Materialien und gemäss der ursprünglichen Anlegung (siehe allgemeine Grundsätze) </t>
        </r>
      </text>
    </comment>
    <comment ref="B162" authorId="0" shapeId="0" xr:uid="{00000000-0006-0000-0500-000085000000}">
      <text>
        <r>
          <rPr>
            <sz val="9"/>
            <color rgb="FF000000"/>
            <rFont val="Tahoma"/>
            <family val="2"/>
          </rPr>
          <t xml:space="preserve">Ausschliesslich für Gartenanlagen mit grosser kulturerblichen Bedeutung in gut erhaltenen Ortsbilder von grosser Qualität, Restaurierung, Reparatur mit teilweisen Rekonstitutionen mit den ursprünglichen Materialien und Essenzen und gemäss der ursprünglichen oder charakteristischen Anlegung (siehe allgemeine Grundsätze) </t>
        </r>
      </text>
    </comment>
    <comment ref="B163" authorId="0" shapeId="0" xr:uid="{00000000-0006-0000-0500-000086000000}">
      <text>
        <r>
          <rPr>
            <sz val="9"/>
            <color rgb="FF000000"/>
            <rFont val="Tahoma"/>
            <family val="2"/>
          </rPr>
          <t xml:space="preserve">Ausschliesslich für Bäume, Hecken und Pflanzungen mit grosser kulturerblichen Bedeutung in gut erhaltenen Ortsbilder von grosser Qualität, Pflanzenunterhalt, mit teilweisen Rekonstitutionen der Pflanzungen mit den ursprünglichen Essenzen und gemäss der ursprünglichen oder charakteristischen Anlegung (siehe allgemeine Grundsätze) </t>
        </r>
      </text>
    </comment>
    <comment ref="B164" authorId="0" shapeId="0" xr:uid="{00000000-0006-0000-0500-000087000000}">
      <text>
        <r>
          <rPr>
            <sz val="9"/>
            <color rgb="FF000000"/>
            <rFont val="Tahoma"/>
            <family val="2"/>
          </rPr>
          <t xml:space="preserve">Ausschliesslich für Bäume, Hecken und Pflanzungen mit grosser kulturerblichen Bedeutung in gut erhaltenen Ortsbilder von grosser Qualität, Pflanzenunterhalt, mit punktuellen Rekonstitutionen der Pflanzungen mit den ursprünglichen Essenzen und gemäss der ursprünglichen oder charakteristischen Anlegung (siehe allgemeine Grundsätze) </t>
        </r>
      </text>
    </comment>
    <comment ref="B165" authorId="0" shapeId="0" xr:uid="{00000000-0006-0000-0500-000088000000}">
      <text>
        <r>
          <rPr>
            <sz val="9"/>
            <color rgb="FF000000"/>
            <rFont val="Tahoma"/>
            <family val="2"/>
          </rPr>
          <t xml:space="preserve">Verschiedenes in Zusammenhang mit den Umgebungsarbeiten
</t>
        </r>
        <r>
          <rPr>
            <sz val="9"/>
            <color rgb="FF000000"/>
            <rFont val="Tahoma"/>
            <family val="2"/>
          </rPr>
          <t>(siehe allgemeine Grundsätze)</t>
        </r>
      </text>
    </comment>
    <comment ref="B167" authorId="0" shapeId="0" xr:uid="{00000000-0006-0000-0500-000089000000}">
      <text>
        <r>
          <rPr>
            <sz val="9"/>
            <color rgb="FF000000"/>
            <rFont val="Tahoma"/>
            <family val="2"/>
          </rPr>
          <t xml:space="preserve">Ausschliesslich für ortsgebundenes Mobiliar von grosser handwerklicher oder künstlerischer Qualität mit grosser kulturerblicher Bedeutung, das im Prinzip Teil der charakteristischen Einrichtung ist, Restaurierung, Reparatur mit teilweiser Rekonstitution mit den ursprünglichen Materialien und unter Anwendung der ursprünglichen Techniken (siehe allgemeine Grundsätze) </t>
        </r>
      </text>
    </comment>
    <comment ref="B168" authorId="0" shapeId="0" xr:uid="{00000000-0006-0000-0500-00008A000000}">
      <text>
        <r>
          <rPr>
            <sz val="9"/>
            <color rgb="FF000000"/>
            <rFont val="Tahoma"/>
            <family val="2"/>
          </rPr>
          <t xml:space="preserve">Ausschliesslich für ortsgebundene Beleuchtungskörper von grosser handwerklicher oder künstlerischer Qualität mit grosser kulturerblicher Bedeutung als Zeugen der Entwicklung der Technologie oder des industriellen Designs, die im Prinzip Teil der charakteristischen Einrichtung sind, Restaurierung, Reparatur mit teilweiser Rekonstitution mit den ursprünglichen Materialien und unter Anwendung der ursprünglichen Techniken (siehe allgemeine Grundsätze) </t>
        </r>
      </text>
    </comment>
    <comment ref="B169" authorId="0" shapeId="0" xr:uid="{00000000-0006-0000-0500-00008B000000}">
      <text>
        <r>
          <rPr>
            <sz val="9"/>
            <color rgb="FF000000"/>
            <rFont val="Tahoma"/>
            <family val="2"/>
          </rPr>
          <t xml:space="preserve">Ausschliesslich für ortsgebundene Textilien von grosser handwerklicher oder künstlerischer Qualität mit grosser kulturerblicher Bedeutung, die im Prinzip Teil der charakteristischen Einrichtung sind, Restaurierung, Reparatur mit teilweisen Rekonstitutionen mit den ursprünglichen Materialien und unter Anwendung der ursprünglichen Techniken (siehe allgemeine Grundsätze) </t>
        </r>
      </text>
    </comment>
    <comment ref="B170" authorId="0" shapeId="0" xr:uid="{00000000-0006-0000-0500-00008C000000}">
      <text>
        <r>
          <rPr>
            <sz val="9"/>
            <color rgb="FF000000"/>
            <rFont val="Tahoma"/>
            <family val="2"/>
          </rPr>
          <t xml:space="preserve">Ausschliesslich für ortsgebundene Apparate und Maschinen von grosser handwerklicher oder industrieller Qualität mit grosser kulturerblicher Bedeutung als Zeugen der Entwicklung der Technologie oder des industriellen Designs, die im Prinzip Teil der charakteristischen Einrichtung sind, Restaurierung, Reparatur mit teilweisen Rekonstitutionen mit den ursprünglichen Materialien und unter Anwendung der ursprünglichen Techniken (siehe allgemeine Grundsätze) </t>
        </r>
      </text>
    </comment>
    <comment ref="B171" authorId="0" shapeId="0" xr:uid="{00000000-0006-0000-0500-00008D000000}">
      <text>
        <r>
          <rPr>
            <sz val="9"/>
            <color rgb="FF000000"/>
            <rFont val="Tahoma"/>
            <family val="2"/>
          </rPr>
          <t xml:space="preserve">Ausschliesslich für ortsgebundene Objekte von grosser handwerklicher, künstlerischer oder industrieller Qualität mit grosser kulturerblicher Bedeutung, die im Prinzip Teil der charakteristischen Einrichtung sind, Restaurierung, Reparatur mit teilweisen Rekonstitutionen mit den ursprünglichen Materialien und unter Anwendung der herkömmlichen Techniken (siehe allgemeine Grundsätze) </t>
        </r>
      </text>
    </comment>
    <comment ref="B172" authorId="0" shapeId="0" xr:uid="{00000000-0006-0000-0500-00008E000000}">
      <text>
        <r>
          <rPr>
            <sz val="9"/>
            <color rgb="FF000000"/>
            <rFont val="Tahoma"/>
            <family val="2"/>
          </rPr>
          <t xml:space="preserve">Ausschliesslich für ortsgebundene, historische oder seltene Bücher und Archivalien von grosser handwerklicher oder künstlerischer Qualität mit grosser kulturerblicher Bedeutung als historische Zeugen, Reinigung, Restaurierung und Retuschen, bei Bedarf Instandsetzung der Einbindung mit den ursprünglichen Materialien und unter Anwendung der herkömmlichen Techniken (siehe allgemeine Grundsätze) </t>
        </r>
      </text>
    </comment>
    <comment ref="B173" authorId="0" shapeId="0" xr:uid="{00000000-0006-0000-0500-00008F000000}">
      <text>
        <r>
          <rPr>
            <sz val="9"/>
            <color rgb="FF000000"/>
            <rFont val="Tahoma"/>
            <family val="2"/>
          </rPr>
          <t xml:space="preserve">Ausschliesslich für Transportmittel von grosser handwerklicher oder industrieller Qualität mit grosser kulturerblicher Bedeutung als Zeugen der technologischen Entwicklung, Restaurierung, Reparatur mit teilweisen Rekonstitutionen zur Wiederherstellung der Funktionsfähigkeit mit den ursprünglichen Materialien und unter Anwendung der herkömmlichen Techniken (siehe allgemeine Grundsätze) </t>
        </r>
      </text>
    </comment>
    <comment ref="B174" authorId="0" shapeId="0" xr:uid="{00000000-0006-0000-0500-000090000000}">
      <text>
        <r>
          <rPr>
            <sz val="9"/>
            <color rgb="FF000000"/>
            <rFont val="Tahoma"/>
            <family val="2"/>
          </rPr>
          <t xml:space="preserve">Ausschliesslich für Malereien von grossem künstlerischen oder historischen Wert, einschliesslich Rahmen und Träger, die im Prinzip Teil der charakteristischen Einrichtung sind, Sondierungsarbeiten und vorbereitende Dokumentation, Konsolidierungs-, Reinigungs- und Freilegungsarbeiten, Restaurierungsarbeiten, Retuschen und Rekonstitutionen gemäss Befund mit den ursprünglichen Materialien und Techniken, präventive Erhaltungsmassnahmen und abschliessende Dokumentation (siehe allgemeine Grundsätze) </t>
        </r>
      </text>
    </comment>
    <comment ref="B175" authorId="0" shapeId="0" xr:uid="{00000000-0006-0000-0500-000091000000}">
      <text>
        <r>
          <rPr>
            <sz val="9"/>
            <color rgb="FF000000"/>
            <rFont val="Tahoma"/>
            <family val="2"/>
          </rPr>
          <t xml:space="preserve">Ausschliesslich für Malereien oder Fresken von grossem künstlerischen oder historischen Wert, einschliesslich Träger, die im Prinzip Teil der charakteristischen Einrichtung sind, Sondierungsarbeiten und vorbereitende Dokumentation, Konsolidierungs-, Reinigungs- und Freilegungsarbeiten, Restaurierungsarbeiten, Retuschen und Rekonstitutionen gemäss Befund mit den ursprünglichen Materialien und Techniken, präventive Erhaltungsmassnahmen und abschliessende Dokumentation (siehe allgemeine Grundsätze) </t>
        </r>
      </text>
    </comment>
    <comment ref="B176" authorId="0" shapeId="0" xr:uid="{00000000-0006-0000-0500-000092000000}">
      <text>
        <r>
          <rPr>
            <sz val="9"/>
            <color rgb="FF000000"/>
            <rFont val="Tahoma"/>
            <family val="2"/>
          </rPr>
          <t xml:space="preserve">Ausschliesslich für Skupturen und Statuen von grossem künstlerischen oder historischen Wert, einschliesslich Stützen und Träger, die im Prinzip Teil der charakteristischen Einrichtung sind, Sondierungsarbeiten und vorbereitende Dokumentation, Konsolidierungs-, Reinigungs- und Freilegungsarbeiten, Restaurierungsarbeiten, Retuschen und Rekonstitutionen gemäss Befund mit den ursprünglichen Materialien und Techniken, präventive Erhaltungsmassnahmen und abschliessende Dokumentation (siehe allgemeine Grundsätze) </t>
        </r>
      </text>
    </comment>
    <comment ref="B177" authorId="0" shapeId="0" xr:uid="{00000000-0006-0000-0500-000093000000}">
      <text>
        <r>
          <rPr>
            <sz val="9"/>
            <color rgb="FF000000"/>
            <rFont val="Tahoma"/>
            <family val="2"/>
          </rPr>
          <t xml:space="preserve">Ausschliesslich für Glasmalereien von grossem künstlerischen oder historischen Wert, einschliesslich Rahmen und Träger, die im Prinzip Teil der charakteristischen Einrichtung sind, Sondierungsarbeiten und vorbereitende Dokumentation, Konsolidierungs-, Reinigungs- und Freilegungsarbeiten, Restaurierungsarbeiten, Retuschen und Rekonstitutionen gemäss Befund mit den ursprünglichen Materialien und Techniken, präventive Erhaltungsmassnahmen und abschliessende Dokumentation (siehe allgemeine Grundsätze) </t>
        </r>
      </text>
    </comment>
    <comment ref="B179" authorId="0" shapeId="0" xr:uid="{00000000-0006-0000-0500-000094000000}">
      <text>
        <r>
          <rPr>
            <sz val="9"/>
            <color rgb="FF000000"/>
            <rFont val="Tahoma"/>
            <family val="2"/>
          </rPr>
          <t xml:space="preserve">Reserve in Zusammenhang mit der Ausstattung und dem Dekor
</t>
        </r>
        <r>
          <rPr>
            <sz val="9"/>
            <color rgb="FF000000"/>
            <rFont val="Tahoma"/>
            <family val="2"/>
          </rPr>
          <t>(siehe allgemeine Grundsätze)</t>
        </r>
      </text>
    </comment>
    <comment ref="B180" authorId="0" shapeId="0" xr:uid="{00000000-0006-0000-0500-000095000000}">
      <text>
        <r>
          <rPr>
            <sz val="9"/>
            <color rgb="FF000000"/>
            <rFont val="Tahoma"/>
            <family val="2"/>
          </rPr>
          <t>Verschiedenes in Zusammenhang mit der Ausstattung
(siehe allgemeine Grundsätze)</t>
        </r>
      </text>
    </comment>
    <comment ref="B191" authorId="0" shapeId="0" xr:uid="{00000000-0006-0000-0500-000096000000}">
      <text>
        <r>
          <rPr>
            <sz val="9"/>
            <color rgb="FF000000"/>
            <rFont val="Tahoma"/>
            <family val="2"/>
          </rPr>
          <t>Honorare der Architekten und/oder der Bauleitung für die gesamten Arbeiten mit proportionaler Berücksichtigung (siehe allgemeine Grundsätze)</t>
        </r>
      </text>
    </comment>
    <comment ref="B192" authorId="0" shapeId="0" xr:uid="{00000000-0006-0000-0500-000097000000}">
      <text>
        <r>
          <rPr>
            <sz val="9"/>
            <color rgb="FF000000"/>
            <rFont val="Tahoma"/>
            <family val="2"/>
          </rPr>
          <t>Honorare der Bauingenieure und/oder der Bauleitung für die gesamten Arbeiten mit proportionaler Berücksichtigung (siehe allgemeine Grundsätze)</t>
        </r>
      </text>
    </comment>
    <comment ref="B193" authorId="0" shapeId="0" xr:uid="{00000000-0006-0000-0500-000098000000}">
      <text>
        <r>
          <rPr>
            <sz val="9"/>
            <color rgb="FF000000"/>
            <rFont val="Tahoma"/>
            <family val="2"/>
          </rPr>
          <t>Keine Subventionen (siehe allgemeine Grundsätze)</t>
        </r>
      </text>
    </comment>
    <comment ref="B194" authorId="0" shapeId="0" xr:uid="{00000000-0006-0000-0500-000099000000}">
      <text>
        <r>
          <rPr>
            <sz val="9"/>
            <color rgb="FF000000"/>
            <rFont val="Tahoma"/>
            <family val="2"/>
          </rPr>
          <t>Keine Subventionen (siehe allgemeine Grundsätze)</t>
        </r>
      </text>
    </comment>
    <comment ref="B195" authorId="0" shapeId="0" xr:uid="{00000000-0006-0000-0500-00009A000000}">
      <text>
        <r>
          <rPr>
            <sz val="9"/>
            <color rgb="FF000000"/>
            <rFont val="Tahoma"/>
            <family val="2"/>
          </rPr>
          <t>Keine Subventionen (siehe allgemeine Grundsätze)</t>
        </r>
      </text>
    </comment>
    <comment ref="B196" authorId="0" shapeId="0" xr:uid="{00000000-0006-0000-0500-00009B000000}">
      <text>
        <r>
          <rPr>
            <sz val="9"/>
            <color rgb="FF000000"/>
            <rFont val="Tahoma"/>
            <family val="2"/>
          </rPr>
          <t>Keine Subventionen (siehe allgemeine Grundsätze)</t>
        </r>
      </text>
    </comment>
    <comment ref="B197" authorId="0" shapeId="0" xr:uid="{00000000-0006-0000-0500-00009C000000}">
      <text>
        <r>
          <rPr>
            <sz val="9"/>
            <color indexed="81"/>
            <rFont val="Tahoma"/>
            <family val="2"/>
          </rPr>
          <t>Honorare, Berichte, Expertisen und spezifische Dienstleistungen, die zum Zweck der Erhaltung erforderlich sind (siehe allgemeine Grundsätze)</t>
        </r>
      </text>
    </comment>
    <comment ref="B198" authorId="0" shapeId="0" xr:uid="{00000000-0006-0000-0500-00009D000000}">
      <text>
        <r>
          <rPr>
            <sz val="9"/>
            <color rgb="FF000000"/>
            <rFont val="Tahoma"/>
            <family val="2"/>
          </rPr>
          <t>Keine Subventionen (siehe allgemeine Grundsätze)</t>
        </r>
      </text>
    </comment>
    <comment ref="B199" authorId="0" shapeId="0" xr:uid="{00000000-0006-0000-0500-00009E000000}">
      <text>
        <r>
          <rPr>
            <sz val="9"/>
            <color rgb="FF000000"/>
            <rFont val="Tahoma"/>
            <family val="2"/>
          </rPr>
          <t>Honorare, Berichte, Expertisen und spezifische Dienstleistungen, die zum Zweck der Erhaltung erforderlich sind (siehe allgemeine Grundsätze)</t>
        </r>
      </text>
    </comment>
    <comment ref="B200" authorId="0" shapeId="0" xr:uid="{00000000-0006-0000-0500-00009F000000}">
      <text>
        <r>
          <rPr>
            <sz val="9"/>
            <color rgb="FF000000"/>
            <rFont val="Tahoma"/>
            <family val="2"/>
          </rPr>
          <t>Honorare, Berichte, Expertisen und spezifische Dienstleistungen, die zum Zweck der Erhaltung erforderlich sind (siehe allgemeine Grundsätze)</t>
        </r>
      </text>
    </comment>
    <comment ref="B201" authorId="0" shapeId="0" xr:uid="{00000000-0006-0000-0500-0000A0000000}">
      <text>
        <r>
          <rPr>
            <sz val="9"/>
            <color rgb="FF000000"/>
            <rFont val="Tahoma"/>
            <family val="2"/>
          </rPr>
          <t>Durch den Bauherren erbrachte Leistungen, auschliesslich für die Erhaltungs- und Restaurierungsmassnahmen und/oder für die gesamten Arbeiten mit proportionaler Berücksichtigung, 25.-/h für Hilfsarbeit, 50.-/h für Arbeiten von professioneller Qualität, ausschliesslich bei vorheriger Ankündigung und mit vorheriger Zustimmung des Amtes (siehe allgemeine Grundsätze)</t>
        </r>
      </text>
    </comment>
    <comment ref="B203" authorId="0" shapeId="0" xr:uid="{00000000-0006-0000-0500-0000A1000000}">
      <text>
        <r>
          <rPr>
            <sz val="9"/>
            <color rgb="FF000000"/>
            <rFont val="Tahoma"/>
            <family val="2"/>
          </rPr>
          <t>Keine Subventionen (siehe allgemeine Grundsätze)</t>
        </r>
      </text>
    </comment>
    <comment ref="B204" authorId="0" shapeId="0" xr:uid="{00000000-0006-0000-0500-0000A2000000}">
      <text>
        <r>
          <rPr>
            <sz val="9"/>
            <color rgb="FF000000"/>
            <rFont val="Tahoma"/>
            <family val="2"/>
          </rPr>
          <t>Berichte, Expertisen und spezifische Dienstleistungen, die zum Zweck der Erhaltung erforderlich sind (siehe allgemeine Grundsätze)</t>
        </r>
      </text>
    </comment>
    <comment ref="B205" authorId="0" shapeId="0" xr:uid="{00000000-0006-0000-0500-0000A3000000}">
      <text>
        <r>
          <rPr>
            <sz val="9"/>
            <color rgb="FF000000"/>
            <rFont val="Tahoma"/>
            <family val="2"/>
          </rPr>
          <t xml:space="preserve">Modelle und Muster, die für Erhaltungszwecke erforderlich sind (siehe allgemeine Grundsätze) </t>
        </r>
      </text>
    </comment>
    <comment ref="B206" authorId="0" shapeId="0" xr:uid="{00000000-0006-0000-0500-0000A4000000}">
      <text>
        <r>
          <rPr>
            <sz val="9"/>
            <color rgb="FF000000"/>
            <rFont val="Tahoma"/>
            <family val="2"/>
          </rPr>
          <t xml:space="preserve">Hochauflösende Fotos von professioneller Qualität, die für Erhaltungszwecke und zur Dokumentation vor und nach den Arbeiten erforderlich sind (siehe allgemeine Grundsätze) </t>
        </r>
      </text>
    </comment>
    <comment ref="B207" authorId="0" shapeId="0" xr:uid="{00000000-0006-0000-0500-0000A5000000}">
      <text>
        <r>
          <rPr>
            <sz val="9"/>
            <color rgb="FF000000"/>
            <rFont val="Tahoma"/>
            <family val="2"/>
          </rPr>
          <t>Kosten für Vervielfältigungen für die gesamten Arbeiten mit proportionaler Berücksichtigung (siehe allgemeine Grundsätze)</t>
        </r>
      </text>
    </comment>
    <comment ref="B208" authorId="0" shapeId="0" xr:uid="{00000000-0006-0000-0500-0000A6000000}">
      <text>
        <r>
          <rPr>
            <sz val="9"/>
            <color rgb="FF000000"/>
            <rFont val="Tahoma"/>
            <family val="2"/>
          </rPr>
          <t>Dokumentation, die für Erhaltungszwecke und zur Dokumentation vor und nach den Arbeiten erforderlich ist (siehe allgemeine Grundsätze)</t>
        </r>
      </text>
    </comment>
  </commentList>
</comments>
</file>

<file path=xl/sharedStrings.xml><?xml version="1.0" encoding="utf-8"?>
<sst xmlns="http://schemas.openxmlformats.org/spreadsheetml/2006/main" count="1564" uniqueCount="1204">
  <si>
    <t>Fenêtres</t>
  </si>
  <si>
    <t>Photos</t>
  </si>
  <si>
    <t>Adresse</t>
  </si>
  <si>
    <t>Allee</t>
  </si>
  <si>
    <t>A / 0</t>
  </si>
  <si>
    <t>Vincent Steingruber</t>
  </si>
  <si>
    <t>Alphütte</t>
  </si>
  <si>
    <t>A / 1</t>
  </si>
  <si>
    <t>Nicolas Chenut</t>
  </si>
  <si>
    <t>Altar</t>
  </si>
  <si>
    <t>A / 2</t>
  </si>
  <si>
    <t>A / 3</t>
  </si>
  <si>
    <t>Nadia Vera Borges</t>
  </si>
  <si>
    <t>Archiv</t>
  </si>
  <si>
    <t>B / 0</t>
  </si>
  <si>
    <t>Hans-Ulrich Baumgartner</t>
  </si>
  <si>
    <t>Bahnanlage</t>
  </si>
  <si>
    <t>B / 1</t>
  </si>
  <si>
    <t>Bauernhaus</t>
  </si>
  <si>
    <t>B / 2</t>
  </si>
  <si>
    <t>Befestigungsanlagen</t>
  </si>
  <si>
    <t>B / 3</t>
  </si>
  <si>
    <t>Stanislas Rück</t>
  </si>
  <si>
    <t>Brücke</t>
  </si>
  <si>
    <t>C / 0</t>
  </si>
  <si>
    <t>Brunnen</t>
  </si>
  <si>
    <t>C / 1</t>
  </si>
  <si>
    <t>Cafe</t>
  </si>
  <si>
    <t>C / 2</t>
  </si>
  <si>
    <t>Chalet</t>
  </si>
  <si>
    <t>C / 3</t>
  </si>
  <si>
    <t>Fabrik</t>
  </si>
  <si>
    <t>Fenster</t>
  </si>
  <si>
    <t>Friedhof</t>
  </si>
  <si>
    <t>Gasthaus</t>
  </si>
  <si>
    <t>Gebetshaus</t>
  </si>
  <si>
    <t>Gemälde</t>
  </si>
  <si>
    <t>Grabstein</t>
  </si>
  <si>
    <t>Kapelle</t>
  </si>
  <si>
    <t>Kirche</t>
  </si>
  <si>
    <t>Kloster</t>
  </si>
  <si>
    <t>Kunstverglasungen</t>
  </si>
  <si>
    <t>Manoir</t>
  </si>
  <si>
    <t>Mauer</t>
  </si>
  <si>
    <t>Möbel</t>
  </si>
  <si>
    <t>Molkerei</t>
  </si>
  <si>
    <t>Mühle</t>
  </si>
  <si>
    <t>Museum</t>
  </si>
  <si>
    <t>Objekt</t>
  </si>
  <si>
    <t>Ofenhaus</t>
  </si>
  <si>
    <t>Ortsbild</t>
  </si>
  <si>
    <t>Park</t>
  </si>
  <si>
    <t>Passerelle</t>
  </si>
  <si>
    <t>Pfarrhaus</t>
  </si>
  <si>
    <t>Pflanzungen</t>
  </si>
  <si>
    <t>Pflasterungen</t>
  </si>
  <si>
    <t>Ruinen</t>
  </si>
  <si>
    <t>Sägerei</t>
  </si>
  <si>
    <t>Salzhaus</t>
  </si>
  <si>
    <t>Scheune</t>
  </si>
  <si>
    <t>Schule</t>
  </si>
  <si>
    <t>Skulptur</t>
  </si>
  <si>
    <t>Speicher</t>
  </si>
  <si>
    <t>Stadtmauern</t>
  </si>
  <si>
    <t>Stampfmühle</t>
  </si>
  <si>
    <t>Statue</t>
  </si>
  <si>
    <t>Strassen und Plätze</t>
  </si>
  <si>
    <t>Turm</t>
  </si>
  <si>
    <t>Unterkunft</t>
  </si>
  <si>
    <t>Unterstand</t>
  </si>
  <si>
    <t>Wohnhaus</t>
  </si>
  <si>
    <t>Restauration d'objet</t>
  </si>
  <si>
    <t>Jean-Pierre Doutaz</t>
  </si>
  <si>
    <t>Restauration de façades</t>
  </si>
  <si>
    <t>Buch</t>
  </si>
  <si>
    <t>Allée</t>
  </si>
  <si>
    <t>Archives</t>
  </si>
  <si>
    <t>Auberge</t>
  </si>
  <si>
    <t>Autel</t>
  </si>
  <si>
    <t>Battoir</t>
  </si>
  <si>
    <t>Café</t>
  </si>
  <si>
    <t>Chalet d'alpage</t>
  </si>
  <si>
    <t>Chapelle</t>
  </si>
  <si>
    <t>Château</t>
  </si>
  <si>
    <t>Cimetière</t>
  </si>
  <si>
    <t>Couvent</t>
  </si>
  <si>
    <t>Abbaye</t>
  </si>
  <si>
    <t>Abtei</t>
  </si>
  <si>
    <t>Cure</t>
  </si>
  <si>
    <t>Dépendance</t>
  </si>
  <si>
    <t>Ecole</t>
  </si>
  <si>
    <t>Eglise</t>
  </si>
  <si>
    <t>Fontaine</t>
  </si>
  <si>
    <t>Fortifications</t>
  </si>
  <si>
    <t>Four</t>
  </si>
  <si>
    <t>Grange</t>
  </si>
  <si>
    <t>Grenier</t>
  </si>
  <si>
    <t>Habitation</t>
  </si>
  <si>
    <t>Installation ferroviaire</t>
  </si>
  <si>
    <t>Laiterie</t>
  </si>
  <si>
    <t>Livre</t>
  </si>
  <si>
    <t>Moulin</t>
  </si>
  <si>
    <t>Meuble</t>
  </si>
  <si>
    <t>Mur</t>
  </si>
  <si>
    <t>Musée</t>
  </si>
  <si>
    <t>Objet</t>
  </si>
  <si>
    <t>Oratoire</t>
  </si>
  <si>
    <t>Parc</t>
  </si>
  <si>
    <t>Pavages</t>
  </si>
  <si>
    <t>Pierres tombales</t>
  </si>
  <si>
    <t>Plantations</t>
  </si>
  <si>
    <t>Pont</t>
  </si>
  <si>
    <t>Remise</t>
  </si>
  <si>
    <t>Rue et place</t>
  </si>
  <si>
    <t>Ruines</t>
  </si>
  <si>
    <t>Saloir</t>
  </si>
  <si>
    <t>Scierie</t>
  </si>
  <si>
    <t>Jardin</t>
  </si>
  <si>
    <t>Garten</t>
  </si>
  <si>
    <t>Sculpture</t>
  </si>
  <si>
    <t>Site</t>
  </si>
  <si>
    <t>Tableau</t>
  </si>
  <si>
    <t>Tour</t>
  </si>
  <si>
    <t>Usine</t>
  </si>
  <si>
    <t>Vitraux</t>
  </si>
  <si>
    <t>Gravure</t>
  </si>
  <si>
    <t>Stich</t>
  </si>
  <si>
    <t>Tapis</t>
  </si>
  <si>
    <t>Teppich</t>
  </si>
  <si>
    <t>Parchemin</t>
  </si>
  <si>
    <t>Pergament</t>
  </si>
  <si>
    <t>Inkunabeln</t>
  </si>
  <si>
    <t>Place</t>
  </si>
  <si>
    <t>Platz</t>
  </si>
  <si>
    <t>Ferme</t>
  </si>
  <si>
    <t>Restauration de fenêtres</t>
  </si>
  <si>
    <t>Remplacement de fenêtres</t>
  </si>
  <si>
    <t>211.0</t>
  </si>
  <si>
    <t>211.1</t>
  </si>
  <si>
    <t>211.3</t>
  </si>
  <si>
    <t>211.4</t>
  </si>
  <si>
    <t>211.5</t>
  </si>
  <si>
    <t>211.6</t>
  </si>
  <si>
    <t>213.2</t>
  </si>
  <si>
    <t>214.1</t>
  </si>
  <si>
    <t>216.1</t>
  </si>
  <si>
    <t>214.4</t>
  </si>
  <si>
    <t>214.9</t>
  </si>
  <si>
    <t>213.4</t>
  </si>
  <si>
    <t>213.9</t>
  </si>
  <si>
    <t>216.0</t>
  </si>
  <si>
    <t>221.0</t>
  </si>
  <si>
    <t>224.0</t>
  </si>
  <si>
    <t>226.0</t>
  </si>
  <si>
    <t>228.0</t>
  </si>
  <si>
    <t>221.5</t>
  </si>
  <si>
    <t>221.6</t>
  </si>
  <si>
    <t>221.7</t>
  </si>
  <si>
    <t>221.3</t>
  </si>
  <si>
    <t>221.8</t>
  </si>
  <si>
    <t>224.1</t>
  </si>
  <si>
    <t>224.2</t>
  </si>
  <si>
    <t>224.3</t>
  </si>
  <si>
    <t>225.2</t>
  </si>
  <si>
    <t>227.2</t>
  </si>
  <si>
    <t>228.2</t>
  </si>
  <si>
    <t>225.3</t>
  </si>
  <si>
    <t>226.1</t>
  </si>
  <si>
    <t>227.1</t>
  </si>
  <si>
    <t>228.1</t>
  </si>
  <si>
    <t>227.3</t>
  </si>
  <si>
    <t>227.9</t>
  </si>
  <si>
    <t>228.3</t>
  </si>
  <si>
    <t>228.4</t>
  </si>
  <si>
    <t>271.0</t>
  </si>
  <si>
    <t>272.0</t>
  </si>
  <si>
    <t>273.0</t>
  </si>
  <si>
    <t>271.2</t>
  </si>
  <si>
    <t>272.2</t>
  </si>
  <si>
    <t>273.1</t>
  </si>
  <si>
    <t>281.1</t>
  </si>
  <si>
    <t>273.3</t>
  </si>
  <si>
    <t>282.2</t>
  </si>
  <si>
    <t>281.4</t>
  </si>
  <si>
    <t>281.5</t>
  </si>
  <si>
    <t>281.6</t>
  </si>
  <si>
    <t>281.7</t>
  </si>
  <si>
    <t>282.1</t>
  </si>
  <si>
    <t>282.5</t>
  </si>
  <si>
    <t>282.3</t>
  </si>
  <si>
    <t>282.4</t>
  </si>
  <si>
    <t>282.6</t>
  </si>
  <si>
    <t>283.2</t>
  </si>
  <si>
    <t>285.2</t>
  </si>
  <si>
    <t>283.4</t>
  </si>
  <si>
    <t>283.5</t>
  </si>
  <si>
    <t>283.0</t>
  </si>
  <si>
    <t>283.1</t>
  </si>
  <si>
    <t>285.1</t>
  </si>
  <si>
    <t>285.3</t>
  </si>
  <si>
    <t>285.5</t>
  </si>
  <si>
    <t>273.5</t>
  </si>
  <si>
    <t>271.5</t>
  </si>
  <si>
    <t>296.0</t>
  </si>
  <si>
    <t>296.3</t>
  </si>
  <si>
    <t>296.4</t>
  </si>
  <si>
    <t>296.6</t>
  </si>
  <si>
    <t>FRAIS SECONDAIRES</t>
  </si>
  <si>
    <t>DEMANDE DE SUBVENTIONS FEDERALES</t>
  </si>
  <si>
    <t>3632.200 SF communes CP 16-20</t>
  </si>
  <si>
    <t>3632.200 SF communes CP 21-24</t>
  </si>
  <si>
    <t>3637.200 SF tiers CP 16-20</t>
  </si>
  <si>
    <t>3637.200 SF tiers CP 21-24</t>
  </si>
  <si>
    <t>3706.001 SF tiers hors CP</t>
  </si>
  <si>
    <t>Objet ???</t>
  </si>
  <si>
    <t>Objekt ???</t>
  </si>
  <si>
    <t>FORMULAIRE</t>
  </si>
  <si>
    <t>Réduction du taux de moitié
(RELPBC art.10 al.1bis)</t>
  </si>
  <si>
    <t>3632.004 SC PBC communes</t>
  </si>
  <si>
    <t>3637.051 SC PBC tiers</t>
  </si>
  <si>
    <t>3702.003 SF PBC communes</t>
  </si>
  <si>
    <t>3707.051 SF PBC tiers</t>
  </si>
  <si>
    <t>Augmentation du taux 5%
(RELPBC art.10 al.2)</t>
  </si>
  <si>
    <t>Réduction du taux 5%
(RELPBC art.10 al.2)</t>
  </si>
  <si>
    <t>Aucune modification</t>
  </si>
  <si>
    <t>101 Relevés</t>
  </si>
  <si>
    <t>102 Etudes géotechniques</t>
  </si>
  <si>
    <t>106 Sondages bâtiments</t>
  </si>
  <si>
    <t>107 Rapports et expertises</t>
  </si>
  <si>
    <t>112 Démolitions</t>
  </si>
  <si>
    <t>113 Démontages</t>
  </si>
  <si>
    <t>173 Etayages</t>
  </si>
  <si>
    <t>174 Ancrages</t>
  </si>
  <si>
    <t>211.0 Installations de chantier</t>
  </si>
  <si>
    <t>211.1 Echafaudages</t>
  </si>
  <si>
    <t>211.4 Canalisations</t>
  </si>
  <si>
    <t>211.6 Maçonnerie</t>
  </si>
  <si>
    <t>213.2 Charpente métallique</t>
  </si>
  <si>
    <t>214.1 Charpente en bois</t>
  </si>
  <si>
    <t>221.0 Fenêtres en bois</t>
  </si>
  <si>
    <t>216.0 Pierre naturelle</t>
  </si>
  <si>
    <t>216.1 Pierre artificielle</t>
  </si>
  <si>
    <t>221.3 Fenêtres en métal</t>
  </si>
  <si>
    <t>221.7 Vitrines</t>
  </si>
  <si>
    <t>222 Ferblanterie</t>
  </si>
  <si>
    <t>224.1 Etanchéités souples</t>
  </si>
  <si>
    <t>224.2 Vitrages de toits en pente</t>
  </si>
  <si>
    <t>225.2 Isolations spéciales</t>
  </si>
  <si>
    <t>225.3 Etanchéités spéciales</t>
  </si>
  <si>
    <t>226.0 Echafaudages</t>
  </si>
  <si>
    <t>227.1 Peinture extérieure</t>
  </si>
  <si>
    <t>228.0 Volets-contrevents</t>
  </si>
  <si>
    <t>228.1 Volets roulants</t>
  </si>
  <si>
    <t>228.2 Stores à lamelles</t>
  </si>
  <si>
    <t>228.3 Stores en toile</t>
  </si>
  <si>
    <t>231 Appareils à courant fort</t>
  </si>
  <si>
    <t>232 Installations de courant fort</t>
  </si>
  <si>
    <t>233 Lustrerie</t>
  </si>
  <si>
    <t>235 Appareils à courant faible</t>
  </si>
  <si>
    <t>236 Installations à courant faible</t>
  </si>
  <si>
    <t>242 Production de chaleur</t>
  </si>
  <si>
    <t>243 Distribution de chaleur</t>
  </si>
  <si>
    <t>244 Installations de ventilation</t>
  </si>
  <si>
    <t>245 Installations de climatisation</t>
  </si>
  <si>
    <t>247 Installations spéciales</t>
  </si>
  <si>
    <t>251 Appareils sanitaires</t>
  </si>
  <si>
    <t>254 Tuyauterie sanitaire</t>
  </si>
  <si>
    <t>258 Agencements de cuisine</t>
  </si>
  <si>
    <t>272.2 Travaux de serrurerie</t>
  </si>
  <si>
    <t>274 Vitrages intérieurs</t>
  </si>
  <si>
    <t>275 Systèmes de verrouillage</t>
  </si>
  <si>
    <t>277 Cloisons en éléments</t>
  </si>
  <si>
    <t>281.4 Sols en pierre naturelle</t>
  </si>
  <si>
    <t>281.5 Sols en pierre artificielle</t>
  </si>
  <si>
    <t>283.0 Echafaudages</t>
  </si>
  <si>
    <t>283.1 Plafonds en métal</t>
  </si>
  <si>
    <t>283.2 Plafonds en plâtre</t>
  </si>
  <si>
    <t>283.4 Plafonds en bois</t>
  </si>
  <si>
    <t>283.5 Plafonds en textiles</t>
  </si>
  <si>
    <t>285.1 Peinture intérieure</t>
  </si>
  <si>
    <t>286 Assèchement du bâtiment</t>
  </si>
  <si>
    <t>287 Nettoyage du bâtiment</t>
  </si>
  <si>
    <t>301 Patrimoine industriel</t>
  </si>
  <si>
    <t>303 Installations de scierie</t>
  </si>
  <si>
    <t>304 Patrimoine ferroviaire</t>
  </si>
  <si>
    <t>205 Patrimoine automobile</t>
  </si>
  <si>
    <t>306 Patrimoine aéronautique</t>
  </si>
  <si>
    <t>307 Patrimoine nautique</t>
  </si>
  <si>
    <t>308 Fontaines</t>
  </si>
  <si>
    <t>311 Patrimoine campanaire</t>
  </si>
  <si>
    <t>312 Automates</t>
  </si>
  <si>
    <t>313 Orgues et instruments</t>
  </si>
  <si>
    <t>314 Enseignes</t>
  </si>
  <si>
    <t>315 Bornages</t>
  </si>
  <si>
    <t>316 Croix de chemins</t>
  </si>
  <si>
    <t>317 Tombes</t>
  </si>
  <si>
    <t>423 Aménagements de jardins</t>
  </si>
  <si>
    <t>425 Plantations</t>
  </si>
  <si>
    <t>426 Entretien plantations</t>
  </si>
  <si>
    <t>900 Mobilier</t>
  </si>
  <si>
    <t>910 Luminaires</t>
  </si>
  <si>
    <t>920 Textiles</t>
  </si>
  <si>
    <t>930 Appareils et machines</t>
  </si>
  <si>
    <t>940 Petit inventaire et objets</t>
  </si>
  <si>
    <t>960 Moyens de transports</t>
  </si>
  <si>
    <t>981 Peintures sur toiles ou bois</t>
  </si>
  <si>
    <t>984 Vitraux</t>
  </si>
  <si>
    <t>291 Architecte</t>
  </si>
  <si>
    <t>292 Ingénieur civil</t>
  </si>
  <si>
    <t>293 Ingénieur électricien</t>
  </si>
  <si>
    <t>295 Ingénieur sanitaire</t>
  </si>
  <si>
    <t>296.0 Géomètre</t>
  </si>
  <si>
    <t>296.4 Ingénieur accoustique</t>
  </si>
  <si>
    <t>296.6 Architecte paysagiste</t>
  </si>
  <si>
    <t xml:space="preserve">500 Frais de concours </t>
  </si>
  <si>
    <t>521 Analyses matériaux</t>
  </si>
  <si>
    <t>522 Maquettes</t>
  </si>
  <si>
    <t>523 Photos</t>
  </si>
  <si>
    <t>525 Documentation</t>
  </si>
  <si>
    <t>224.3 Vitrages de toits plats</t>
  </si>
  <si>
    <t>224.4</t>
  </si>
  <si>
    <t>224.5</t>
  </si>
  <si>
    <t>224.0 Couverture en tuiles</t>
  </si>
  <si>
    <t>224.4 Couverture en tavillons</t>
  </si>
  <si>
    <t>Ile</t>
  </si>
  <si>
    <t>Institut</t>
  </si>
  <si>
    <t>Pensionnat</t>
  </si>
  <si>
    <t>Rûcher</t>
  </si>
  <si>
    <t>Aumônerie</t>
  </si>
  <si>
    <t>Antiphonaires</t>
  </si>
  <si>
    <t>Boucherie</t>
  </si>
  <si>
    <t>Calvaire</t>
  </si>
  <si>
    <t>Chemin</t>
  </si>
  <si>
    <t>Fresque</t>
  </si>
  <si>
    <t>Enceinte</t>
  </si>
  <si>
    <t>Site industriel</t>
  </si>
  <si>
    <t>Antiphonarien</t>
  </si>
  <si>
    <t>Kaplanei</t>
  </si>
  <si>
    <t>Metzgerei</t>
  </si>
  <si>
    <t>Kreuzigungsgruppe</t>
  </si>
  <si>
    <t>Croix de chemin</t>
  </si>
  <si>
    <t>Wegkreuz</t>
  </si>
  <si>
    <t>Weg</t>
  </si>
  <si>
    <t>Wehrmauer</t>
  </si>
  <si>
    <t>Wandmalerei</t>
  </si>
  <si>
    <t>Insel</t>
  </si>
  <si>
    <t>Internat</t>
  </si>
  <si>
    <t>Bienenstock</t>
  </si>
  <si>
    <t>Industrieareal</t>
  </si>
  <si>
    <t>983 Sculptures et statues</t>
  </si>
  <si>
    <t>Sacristie</t>
  </si>
  <si>
    <t>Sakristei</t>
  </si>
  <si>
    <t>Morgue</t>
  </si>
  <si>
    <t>Totenkapelle</t>
  </si>
  <si>
    <t>Ossuaire</t>
  </si>
  <si>
    <t>Beinhaus</t>
  </si>
  <si>
    <t>Chœur</t>
  </si>
  <si>
    <t>Orgue</t>
  </si>
  <si>
    <t>Orgel</t>
  </si>
  <si>
    <t>Tribune</t>
  </si>
  <si>
    <t>Empore</t>
  </si>
  <si>
    <t>Cloches</t>
  </si>
  <si>
    <t>Glocken</t>
  </si>
  <si>
    <t>Glockenstuhl</t>
  </si>
  <si>
    <t>Horloge</t>
  </si>
  <si>
    <t>Uhrwerk</t>
  </si>
  <si>
    <t>Clocher</t>
  </si>
  <si>
    <t>Kirchturm</t>
  </si>
  <si>
    <t>Vitrine</t>
  </si>
  <si>
    <t>Schaufenster</t>
  </si>
  <si>
    <t>Parquet</t>
  </si>
  <si>
    <t>Parkett</t>
  </si>
  <si>
    <t>Stucs</t>
  </si>
  <si>
    <t>Stuckaturen</t>
  </si>
  <si>
    <t>Tapisserie</t>
  </si>
  <si>
    <t>Wandbespannungen</t>
  </si>
  <si>
    <t>Papiers peints</t>
  </si>
  <si>
    <t>Tapeten</t>
  </si>
  <si>
    <t>Kachelofen</t>
  </si>
  <si>
    <t>Cheminée</t>
  </si>
  <si>
    <t>Cheminée (foyer)</t>
  </si>
  <si>
    <t>Cheminée (ext.)</t>
  </si>
  <si>
    <t>Kamin</t>
  </si>
  <si>
    <t>Ascenseur</t>
  </si>
  <si>
    <t>Lift</t>
  </si>
  <si>
    <t>Porte</t>
  </si>
  <si>
    <t>Türe, Tor</t>
  </si>
  <si>
    <t>Bâteau</t>
  </si>
  <si>
    <t>Schiff</t>
  </si>
  <si>
    <t>Automobil</t>
  </si>
  <si>
    <t>Véhicule</t>
  </si>
  <si>
    <t>Fahrzeug</t>
  </si>
  <si>
    <t>Avion</t>
  </si>
  <si>
    <t>Flugzeug</t>
  </si>
  <si>
    <t>Locomotive</t>
  </si>
  <si>
    <t>Lokomotive</t>
  </si>
  <si>
    <t>Train</t>
  </si>
  <si>
    <t>Zug</t>
  </si>
  <si>
    <t>Wagon</t>
  </si>
  <si>
    <t>Enseigne</t>
  </si>
  <si>
    <t>Werbeschild</t>
  </si>
  <si>
    <t>Automate</t>
  </si>
  <si>
    <t>Automat</t>
  </si>
  <si>
    <t>Appareils</t>
  </si>
  <si>
    <t>Lustre</t>
  </si>
  <si>
    <t>Leuchter</t>
  </si>
  <si>
    <t>Borne</t>
  </si>
  <si>
    <t>Grenzstein</t>
  </si>
  <si>
    <t>Restauration partielle avec transformations</t>
  </si>
  <si>
    <t>Restauration partielle sans transformations</t>
  </si>
  <si>
    <t>Restauration intérieure sans transformations</t>
  </si>
  <si>
    <t>Restauration intérieure avec transformations</t>
  </si>
  <si>
    <t>Restauration toiture</t>
  </si>
  <si>
    <t>Etudes et rapports</t>
  </si>
  <si>
    <t>Expertises</t>
  </si>
  <si>
    <t>Restauration toiture en tavillons</t>
  </si>
  <si>
    <t>Restauration églises et chapelles</t>
  </si>
  <si>
    <t>Restauration d'art</t>
  </si>
  <si>
    <t>Automobile</t>
  </si>
  <si>
    <t>Gîte</t>
  </si>
  <si>
    <t>Incunables</t>
  </si>
  <si>
    <t>Poêle</t>
  </si>
  <si>
    <t>Schloss</t>
  </si>
  <si>
    <t>Restauration générale sans transformations</t>
  </si>
  <si>
    <t>Restauration générale avec transformations</t>
  </si>
  <si>
    <t>224.5 Couverture en ardoise</t>
  </si>
  <si>
    <t>273.5 Travaux d'ébenisterie</t>
  </si>
  <si>
    <t>302 Installations de moulin</t>
  </si>
  <si>
    <t>310 Patrimoine horloger</t>
  </si>
  <si>
    <t>982 Peinture murale ou fresque</t>
  </si>
  <si>
    <t>297 Experts spécialisés</t>
  </si>
  <si>
    <t>Frédéric Arnaud</t>
  </si>
  <si>
    <t>arrondi</t>
  </si>
  <si>
    <t>différenc</t>
  </si>
  <si>
    <t>somme à ajouter</t>
  </si>
  <si>
    <t>Requalification d'espaces publics</t>
  </si>
  <si>
    <t>Restauration d'ouvrage d'art</t>
  </si>
  <si>
    <t>3 Gruyère</t>
  </si>
  <si>
    <t>4 Lac</t>
  </si>
  <si>
    <t>5 Glâne</t>
  </si>
  <si>
    <t>6 Broye</t>
  </si>
  <si>
    <t>7 Veveyse</t>
  </si>
  <si>
    <t>1 Sarine</t>
  </si>
  <si>
    <t>+00 00 000 00 00</t>
  </si>
  <si>
    <t>xxx@xx.ch</t>
  </si>
  <si>
    <t>E: 2 XXX XXX.X (m) / N: 1 XXX XXX.X (m)</t>
  </si>
  <si>
    <t>collaborateur</t>
  </si>
  <si>
    <t>procédure</t>
  </si>
  <si>
    <t>adresse objet</t>
  </si>
  <si>
    <t>no ref</t>
  </si>
  <si>
    <t>statut ouvert/liquidé</t>
  </si>
  <si>
    <t>subvention typ</t>
  </si>
  <si>
    <t>lieu-dit objet</t>
  </si>
  <si>
    <t>district objet</t>
  </si>
  <si>
    <t>NPA objet</t>
  </si>
  <si>
    <t>commune/localité objet</t>
  </si>
  <si>
    <t>type objet</t>
  </si>
  <si>
    <t>valeur objet</t>
  </si>
  <si>
    <t>importance objet</t>
  </si>
  <si>
    <t>site PDCant</t>
  </si>
  <si>
    <t>périmètre PDCant</t>
  </si>
  <si>
    <t>site PAL</t>
  </si>
  <si>
    <t>intervention objet</t>
  </si>
  <si>
    <t>travaux</t>
  </si>
  <si>
    <t>requérant typ</t>
  </si>
  <si>
    <t>nom requérant</t>
  </si>
  <si>
    <t>prénom requérant</t>
  </si>
  <si>
    <t>adresse requérant</t>
  </si>
  <si>
    <t>NPA requérant</t>
  </si>
  <si>
    <t>localité requérant</t>
  </si>
  <si>
    <t>télphone requérant</t>
  </si>
  <si>
    <t>mail requérant</t>
  </si>
  <si>
    <t>banque requérant</t>
  </si>
  <si>
    <t>no IBAN requérant</t>
  </si>
  <si>
    <t>taux</t>
  </si>
  <si>
    <t>frais subventionnable demande</t>
  </si>
  <si>
    <t>frais subventionnable octroi</t>
  </si>
  <si>
    <t>frais subventionnable paiement</t>
  </si>
  <si>
    <t>subvention 
demande</t>
  </si>
  <si>
    <t>subvention 
octroi</t>
  </si>
  <si>
    <t>subvention 
paiement</t>
  </si>
  <si>
    <t>budget</t>
  </si>
  <si>
    <t>compte</t>
  </si>
  <si>
    <t>solde 
ouvert</t>
  </si>
  <si>
    <t>différence 
octroi-paiement</t>
  </si>
  <si>
    <t>date demande</t>
  </si>
  <si>
    <t>date préavis</t>
  </si>
  <si>
    <t>date octroi</t>
  </si>
  <si>
    <t xml:space="preserve">date décompte </t>
  </si>
  <si>
    <t>date préavis paiement</t>
  </si>
  <si>
    <t>date décision paiement</t>
  </si>
  <si>
    <t>date ordre paiement</t>
  </si>
  <si>
    <t>date pièce SAP</t>
  </si>
  <si>
    <t>no pièce SAP</t>
  </si>
  <si>
    <t>OBJET</t>
  </si>
  <si>
    <t>REQUERANT</t>
  </si>
  <si>
    <t>coûts totaux 
demande</t>
  </si>
  <si>
    <t>coûts totaux 
octroi</t>
  </si>
  <si>
    <t>coûts totaux 
paiement</t>
  </si>
  <si>
    <t>paiement typ</t>
  </si>
  <si>
    <t>3632.200 SC communes CP 16-20</t>
  </si>
  <si>
    <t>3632.200 SC communes CP 21-24</t>
  </si>
  <si>
    <t>DEMANDE CANTONALE</t>
  </si>
  <si>
    <t>OCTROI CANTONALE</t>
  </si>
  <si>
    <t>PAIEMENT CANTONAL</t>
  </si>
  <si>
    <t>DEMANDE FEDERALE</t>
  </si>
  <si>
    <t>PAIEMENT FEDERAL</t>
  </si>
  <si>
    <t>AAAA-000-C</t>
  </si>
  <si>
    <t>AAAA-000-F</t>
  </si>
  <si>
    <t>2 Sense</t>
  </si>
  <si>
    <t>4 See</t>
  </si>
  <si>
    <t>OCTROI FEDERAL</t>
  </si>
  <si>
    <t>Requalification de parcs et jardins</t>
  </si>
  <si>
    <t>3632.000 SC communes</t>
  </si>
  <si>
    <t>3637.100 SC tiers</t>
  </si>
  <si>
    <t>3637.100 SC tiers CP 16-20</t>
  </si>
  <si>
    <t>3637.100 SC tiers CP 21-24</t>
  </si>
  <si>
    <t>111 Défrichages</t>
  </si>
  <si>
    <t>Beffroi</t>
  </si>
  <si>
    <t>VORBEREITUNGSARBEITEN</t>
  </si>
  <si>
    <t>Bestandesaufnahmen, Baugrunduntersuchungen</t>
  </si>
  <si>
    <t>Bestandesaufnahmen</t>
  </si>
  <si>
    <t>Baugrunduntersuchungen</t>
  </si>
  <si>
    <t>Archäologische Untesuchungen</t>
  </si>
  <si>
    <t>Sondierungen</t>
  </si>
  <si>
    <t>Expertisen</t>
  </si>
  <si>
    <t>Räumungen, Terrainvorbereitungen</t>
  </si>
  <si>
    <t>Rodungen</t>
  </si>
  <si>
    <t>Abbrüche</t>
  </si>
  <si>
    <t>Demontagen</t>
  </si>
  <si>
    <t>Sicherungen, Provisorien</t>
  </si>
  <si>
    <t>Sicherung vorhandener Anlagen</t>
  </si>
  <si>
    <t>Spez. Fundationen, Sicherungen</t>
  </si>
  <si>
    <t>Abstützungen, Aussteifungen</t>
  </si>
  <si>
    <t>Anker</t>
  </si>
  <si>
    <t>Baugrundverbesserungen</t>
  </si>
  <si>
    <t>GEBÄUDE</t>
  </si>
  <si>
    <t>Baugrube</t>
  </si>
  <si>
    <t>Rohbau 1</t>
  </si>
  <si>
    <t>Baustelleneinrichtungen</t>
  </si>
  <si>
    <t>Gerüste</t>
  </si>
  <si>
    <t>Baumeisteraushub, Grabarbeiten</t>
  </si>
  <si>
    <t>Kanalisationen</t>
  </si>
  <si>
    <t>Beton- und Stahlbetonarbeiten</t>
  </si>
  <si>
    <t>Maurerarbeiten</t>
  </si>
  <si>
    <t>Stahlkonstruktion</t>
  </si>
  <si>
    <t>Äussere Verkleidungen in Metall</t>
  </si>
  <si>
    <t>Treppen und andere schwere Teile in Metall</t>
  </si>
  <si>
    <t>Zimmermannsarbeiten</t>
  </si>
  <si>
    <t>Äussere Verkleidungen in Holz</t>
  </si>
  <si>
    <t>Treppen und andere schwere Teile in Holz</t>
  </si>
  <si>
    <t>Natursteinarbeiten</t>
  </si>
  <si>
    <t>Kunststeinarbeiten</t>
  </si>
  <si>
    <t>Rohbau 2</t>
  </si>
  <si>
    <t>Fenster aus Holz</t>
  </si>
  <si>
    <t>Fenster aus Metall</t>
  </si>
  <si>
    <t>Aussentüren, Tore aus Holz</t>
  </si>
  <si>
    <t>Aussentüren, Tore aus Metall</t>
  </si>
  <si>
    <t>Schaufensteranlagen</t>
  </si>
  <si>
    <t>Spenglerarbeiten</t>
  </si>
  <si>
    <t>Blitzschutz</t>
  </si>
  <si>
    <t>Glaseinbauten in Steildächern</t>
  </si>
  <si>
    <t>Glaseinbauten in Flachdächern</t>
  </si>
  <si>
    <t>Schindeleindeckungen</t>
  </si>
  <si>
    <t>Spezielle Dämmungen</t>
  </si>
  <si>
    <t>Spezielle Dichtungen</t>
  </si>
  <si>
    <t>Äussere Putzarbeiten</t>
  </si>
  <si>
    <t>Äussere Malerarbeiten</t>
  </si>
  <si>
    <t>Äussere Holzschutzarbeiten</t>
  </si>
  <si>
    <t>Äussere Holz-Beizarbeiten</t>
  </si>
  <si>
    <t>Fenster- und Fenstertürläden</t>
  </si>
  <si>
    <t>Rolläden</t>
  </si>
  <si>
    <t>Lamellenstoren</t>
  </si>
  <si>
    <t>Sonnenstoren</t>
  </si>
  <si>
    <t>Sonnenschutzanlagen</t>
  </si>
  <si>
    <t>Elektroanlagen</t>
  </si>
  <si>
    <t>Apparate Starkstrom</t>
  </si>
  <si>
    <t>Starkstrominstallationen</t>
  </si>
  <si>
    <t>Leuchten und Lampen</t>
  </si>
  <si>
    <t>Apparate Schwachstrom</t>
  </si>
  <si>
    <t>Schwachstrominstallationen</t>
  </si>
  <si>
    <t>Heizungs-, Lüftungs- und Klimaanlagen</t>
  </si>
  <si>
    <t>Wärmerzeugung</t>
  </si>
  <si>
    <t>Wärmeverteilung, Radiatoren</t>
  </si>
  <si>
    <t>Lüftungsanlagen</t>
  </si>
  <si>
    <t>Klimaanlagen</t>
  </si>
  <si>
    <t>Spezialanlagen</t>
  </si>
  <si>
    <t>Sanitäranlagen</t>
  </si>
  <si>
    <t>Sanitärapparate</t>
  </si>
  <si>
    <t>Sanitärleitungen</t>
  </si>
  <si>
    <t>Kücheneinrichtungen</t>
  </si>
  <si>
    <t>Transportanlagen</t>
  </si>
  <si>
    <t>Aufzüge</t>
  </si>
  <si>
    <t>Verschiedenes</t>
  </si>
  <si>
    <t>Ausbau 1</t>
  </si>
  <si>
    <t>Spezielle Gipserarbeiten</t>
  </si>
  <si>
    <t>Stukkaturarbeiten</t>
  </si>
  <si>
    <t>Schlosserarbeiten</t>
  </si>
  <si>
    <t>Wandschränke, Gestelle etc.</t>
  </si>
  <si>
    <t>Möbelschreinerarbeiten</t>
  </si>
  <si>
    <t>Innere Verglasungen</t>
  </si>
  <si>
    <t>Schliessanlagen</t>
  </si>
  <si>
    <t>Elementwände</t>
  </si>
  <si>
    <t>Fugenlose Bodenbeläge</t>
  </si>
  <si>
    <t>Tapezierarbeiten</t>
  </si>
  <si>
    <t>Wandbeläge aus Naturstein</t>
  </si>
  <si>
    <t>Wandbeläge aus Kunststein</t>
  </si>
  <si>
    <t>Hafnerarbeiten, Öfen und Kamine</t>
  </si>
  <si>
    <t>Innere Malerarbeiten</t>
  </si>
  <si>
    <t>Innere Holz-Beizarbeiten</t>
  </si>
  <si>
    <t>Innere Holzschutzarbeiten</t>
  </si>
  <si>
    <t>Bauaustrocknung</t>
  </si>
  <si>
    <t>Baureinigung</t>
  </si>
  <si>
    <t>UMGEBUNG</t>
  </si>
  <si>
    <t>Beläge, Wege und Plätze</t>
  </si>
  <si>
    <t>Gartenanlagen</t>
  </si>
  <si>
    <t>Pflanzenunterhalt</t>
  </si>
  <si>
    <t>AUSSTATTUNG</t>
  </si>
  <si>
    <t>Mobliliar</t>
  </si>
  <si>
    <t>Beleuchtungskörper</t>
  </si>
  <si>
    <t>Textilien</t>
  </si>
  <si>
    <t>Apparte und Maschinen</t>
  </si>
  <si>
    <t>Kleininventar und Objekte</t>
  </si>
  <si>
    <t>Bücher, Archivalien, Papier</t>
  </si>
  <si>
    <t>Transportmittel</t>
  </si>
  <si>
    <t>Malereien auf Holz oder Leinwand (Gemälde)</t>
  </si>
  <si>
    <t>Wandmalereien (Fresken)</t>
  </si>
  <si>
    <t>Skulpturen, Statuen</t>
  </si>
  <si>
    <t>Kunstverglasungen, Glasmalereien</t>
  </si>
  <si>
    <t>Reserve</t>
  </si>
  <si>
    <t>Architekt oder Bauleitung</t>
  </si>
  <si>
    <t>Bauingenieur</t>
  </si>
  <si>
    <t>Geometer</t>
  </si>
  <si>
    <t>Bauphysiker</t>
  </si>
  <si>
    <t>Akustiker</t>
  </si>
  <si>
    <t>Wettbewerbskosten</t>
  </si>
  <si>
    <t>Materialanalysen</t>
  </si>
  <si>
    <t>Muster und Modelle</t>
  </si>
  <si>
    <t>Vervielfältigungen, Plankopien</t>
  </si>
  <si>
    <t>UNTERSTÜTZUNG LORO FR</t>
  </si>
  <si>
    <t>Bezirk ???</t>
  </si>
  <si>
    <t>Schutz ???</t>
  </si>
  <si>
    <t>Bedeutung ???</t>
  </si>
  <si>
    <t>Regional</t>
  </si>
  <si>
    <t>Lokal</t>
  </si>
  <si>
    <t>National (BAK)</t>
  </si>
  <si>
    <t>Ortsbild ???</t>
  </si>
  <si>
    <t>NATIONAL (ISOS)</t>
  </si>
  <si>
    <t>REGIONAL</t>
  </si>
  <si>
    <t>LOKAL</t>
  </si>
  <si>
    <t>Perimeter ???</t>
  </si>
  <si>
    <t>BAUPERIMETER KAT. 1</t>
  </si>
  <si>
    <t>BAUPERIMETER KAT. 2</t>
  </si>
  <si>
    <t>BAUPERIMETER KAT. 3</t>
  </si>
  <si>
    <t>UMGEBUNGSPER. KAT. 1</t>
  </si>
  <si>
    <t>UMGEBUNGSPER. KAT. 2</t>
  </si>
  <si>
    <t>Schutzzone</t>
  </si>
  <si>
    <t>Schutzperimeter</t>
  </si>
  <si>
    <t>Umgebung gesch. Gebäude</t>
  </si>
  <si>
    <t>FORMULAR</t>
  </si>
  <si>
    <t>Projekt / Arbeiten</t>
  </si>
  <si>
    <t>PLZ / Gemeinde / Ortschaft</t>
  </si>
  <si>
    <t>Nationale Koordinaten</t>
  </si>
  <si>
    <t>PLZ  Ortschaft</t>
  </si>
  <si>
    <t>Verzeichniswert / Schutzkategorie / Inventar</t>
  </si>
  <si>
    <t>Andere Einträge</t>
  </si>
  <si>
    <t>Schutzzone gemäss OP</t>
  </si>
  <si>
    <t>Ortsbild / Perimeter / Kategorie RP</t>
  </si>
  <si>
    <t>Kosten</t>
  </si>
  <si>
    <t>Total Baukosten</t>
  </si>
  <si>
    <t>Beitragssatz</t>
  </si>
  <si>
    <t>vom Amt für Kulturgüter auszufüllen</t>
  </si>
  <si>
    <t>vom Antragsstellenden auszufüllen</t>
  </si>
  <si>
    <t>Kontrollen</t>
  </si>
  <si>
    <t>Datum</t>
  </si>
  <si>
    <t>Verfahren ???</t>
  </si>
  <si>
    <t>Kommissionspräsident:</t>
  </si>
  <si>
    <t>Kommissionssekretär:</t>
  </si>
  <si>
    <t>Gebäude / Ortsname / Objekt</t>
  </si>
  <si>
    <t>Sachbearbeiter/in</t>
  </si>
  <si>
    <t>Beitragsberechtigte Kosten</t>
  </si>
  <si>
    <t>Ordentlicher Beitragssatz</t>
  </si>
  <si>
    <t>Empfängertyp ???</t>
  </si>
  <si>
    <t>Gemeinde</t>
  </si>
  <si>
    <t>Pfarrei</t>
  </si>
  <si>
    <t>Natürliche Person</t>
  </si>
  <si>
    <t>Juristische Person</t>
  </si>
  <si>
    <t>KANTONSBEITRÄGE ???</t>
  </si>
  <si>
    <t>KANTONSBEITRÄGE</t>
  </si>
  <si>
    <t>KANTONSBEITRÄGE ZU PV 2016-20</t>
  </si>
  <si>
    <t>KANTONSBEITRÄGE ZU PV 2021-24</t>
  </si>
  <si>
    <t>KANTONSBEITRÄGE KGS</t>
  </si>
  <si>
    <t>KANTONSBEITÄGE FOND MANOIR</t>
  </si>
  <si>
    <t>KANTONSBEITRÄGE ZU EV BUND</t>
  </si>
  <si>
    <t>BUNDESBEITRÄGE ???</t>
  </si>
  <si>
    <t>BUNDESBEITRÄGE PV 2016-20</t>
  </si>
  <si>
    <t>BUNDESBEITRÄGE PV 2021-24</t>
  </si>
  <si>
    <t>BUNDESBEITRÄGE EV</t>
  </si>
  <si>
    <t>BUNDESBEITRÄGE KGS</t>
  </si>
  <si>
    <t>BUNDESBEITRÄGE IVS/ASTRA</t>
  </si>
  <si>
    <t>Massnahme ???</t>
  </si>
  <si>
    <t>Arbeiten ???</t>
  </si>
  <si>
    <t>GUTSPRACHE</t>
  </si>
  <si>
    <t>AUSZAHLUNG ???</t>
  </si>
  <si>
    <t>SCHLUSSZAHLUNG</t>
  </si>
  <si>
    <t>Akonto ???</t>
  </si>
  <si>
    <t>Sachbearbeiter/in ???</t>
  </si>
  <si>
    <t>Konto KB ???</t>
  </si>
  <si>
    <t>Unterschrift ???</t>
  </si>
  <si>
    <t>vor Ausführung</t>
  </si>
  <si>
    <t>nach Ausführung</t>
  </si>
  <si>
    <t>SR &gt; 30'000 - Gutachten KGK - Beschluss SR - Auszahlung KGA</t>
  </si>
  <si>
    <t>101 Bestandesaufnahmen</t>
  </si>
  <si>
    <t>102 Baugrunduntersuchungen</t>
  </si>
  <si>
    <t>106 Sondierungen</t>
  </si>
  <si>
    <t>107 Expertisen</t>
  </si>
  <si>
    <t>111 Rodungen</t>
  </si>
  <si>
    <t>112 Abbrüche</t>
  </si>
  <si>
    <t>113 Demontagen</t>
  </si>
  <si>
    <t>174 Anker</t>
  </si>
  <si>
    <t>177 Baugrundverbesserungen</t>
  </si>
  <si>
    <t>211.0 Baustelleneinrichtungen</t>
  </si>
  <si>
    <t>211.1 Gerüste</t>
  </si>
  <si>
    <t>211.3 Grabarbeiten</t>
  </si>
  <si>
    <t>211.4 Kanalisationen</t>
  </si>
  <si>
    <t>211.6 Maurerarbeiten</t>
  </si>
  <si>
    <t>213.2 Stahlkonstruktion</t>
  </si>
  <si>
    <t>214.1 Zimmermannsarbeiten</t>
  </si>
  <si>
    <t>216.0 Natursteinarbeiten</t>
  </si>
  <si>
    <t>216.1 Kunststeinarbeiten</t>
  </si>
  <si>
    <t>221.0 Fenster aus Holz</t>
  </si>
  <si>
    <t>221.3 Fenster aus Metall</t>
  </si>
  <si>
    <t>221.7 Schaufensteranlagen</t>
  </si>
  <si>
    <t>222 Spenglerarbeiten</t>
  </si>
  <si>
    <t>223 Blitzschutz</t>
  </si>
  <si>
    <t>224.0 Ziegeleindeckungen</t>
  </si>
  <si>
    <t>224.4 Schindeleindeckungen</t>
  </si>
  <si>
    <t>225.2 Spezielle Dämmungen</t>
  </si>
  <si>
    <t>225.3 Spezielle Dichtungen</t>
  </si>
  <si>
    <t>226.0 Gerüste</t>
  </si>
  <si>
    <t>227.1 Äussere Malerarbeiten</t>
  </si>
  <si>
    <t>226.1 Äussere Putzarbeiten</t>
  </si>
  <si>
    <t>228.1 Rolläden</t>
  </si>
  <si>
    <t>228.2 Lamellenstoren</t>
  </si>
  <si>
    <t>228.4 Sonnenschutzanlagen</t>
  </si>
  <si>
    <t>228.3 Sonnenstoren</t>
  </si>
  <si>
    <t>231 Apparate Starkstrom</t>
  </si>
  <si>
    <t>232 Starkstrominstallationen</t>
  </si>
  <si>
    <t>233 Leuchten und Lampen</t>
  </si>
  <si>
    <t>235 Apparate Schwachstrom</t>
  </si>
  <si>
    <t>242 Wärmerzeugung</t>
  </si>
  <si>
    <t>244 Lüftungsanlagen</t>
  </si>
  <si>
    <t>245 Klimaanlagen</t>
  </si>
  <si>
    <t>247 Spezialanlagen</t>
  </si>
  <si>
    <t>251 Sanitärapparate</t>
  </si>
  <si>
    <t>254 Sanitärleitungen</t>
  </si>
  <si>
    <t>258 Kücheneinrichtungen</t>
  </si>
  <si>
    <t>261 Aufzüge</t>
  </si>
  <si>
    <t>271.2 Spezielle Gipserarbeiten</t>
  </si>
  <si>
    <t>271.5 Stukkaturarbeiten</t>
  </si>
  <si>
    <t>272.0 Innentüren aus Metall</t>
  </si>
  <si>
    <t>Innentüren aus Metall</t>
  </si>
  <si>
    <t>272.2 Schlosserarbeiten</t>
  </si>
  <si>
    <t>Innentüren aus Holz</t>
  </si>
  <si>
    <t>273.3 Innentüren aus Holz</t>
  </si>
  <si>
    <t>Schreinerarbeiten</t>
  </si>
  <si>
    <t>273.3 Schreinerarbeiten</t>
  </si>
  <si>
    <t>273.5 Möbelschreinerarbeiten</t>
  </si>
  <si>
    <t>274 Innere Verglasungen</t>
  </si>
  <si>
    <t>277 Elementwände</t>
  </si>
  <si>
    <t>282.1 Tapezierarbeiten</t>
  </si>
  <si>
    <t>Gerüste innen</t>
  </si>
  <si>
    <t>283.0 Gerüste innen</t>
  </si>
  <si>
    <t>285.1 Innere Malerarbeiten</t>
  </si>
  <si>
    <t>286 Bauaustrocknung</t>
  </si>
  <si>
    <t>287 Baureinigung</t>
  </si>
  <si>
    <t>Kanalbauten, Schleusen, Staumauern</t>
  </si>
  <si>
    <t>Automaten</t>
  </si>
  <si>
    <t>Orgeln und Instrumente</t>
  </si>
  <si>
    <t>Schilder, Tafeln und Reklamen</t>
  </si>
  <si>
    <t>Grenzsteine</t>
  </si>
  <si>
    <t>Industrieanlagen</t>
  </si>
  <si>
    <t>301 Industrieanlagen</t>
  </si>
  <si>
    <t>Mühlen und Mühlwerke</t>
  </si>
  <si>
    <t>302 Mühlen und Mühlwerke</t>
  </si>
  <si>
    <t>304 Bahnen und Bahnanlagen</t>
  </si>
  <si>
    <t>Bahnen und Bahnanlagen</t>
  </si>
  <si>
    <t>Flugzeuge und Fluganlagen</t>
  </si>
  <si>
    <t>Automobile und Automobilanlgen</t>
  </si>
  <si>
    <t>Schiffe und Hafenanlagen</t>
  </si>
  <si>
    <t>307 Schiffe und Hafenanlagen</t>
  </si>
  <si>
    <t>Brunnen, Becken und Teiche</t>
  </si>
  <si>
    <t>Uhren, Uhrwerke und Turmuhren</t>
  </si>
  <si>
    <t>Glocken und Läutanlagen</t>
  </si>
  <si>
    <t>311 Glocken und Läutanlagen</t>
  </si>
  <si>
    <t>312 Automaten</t>
  </si>
  <si>
    <t>313 Orgeln und Instrumente</t>
  </si>
  <si>
    <t>315 Grenzsteine</t>
  </si>
  <si>
    <t>Wegkreuze</t>
  </si>
  <si>
    <t>316 Wegkreuze</t>
  </si>
  <si>
    <t>Umgebungsarbeiten</t>
  </si>
  <si>
    <t>421 Umgebungsarbeiten</t>
  </si>
  <si>
    <t>422 Beläge, Wege und Plätze</t>
  </si>
  <si>
    <t>423 Gartenanlagen</t>
  </si>
  <si>
    <t>425 Pflanzungen</t>
  </si>
  <si>
    <t>426 Pflanzenunterhalt</t>
  </si>
  <si>
    <t>900 Mobliliar</t>
  </si>
  <si>
    <t>910 Beleuchtungskörper</t>
  </si>
  <si>
    <t>920 Textilien</t>
  </si>
  <si>
    <t>930 Apparte und Maschinen</t>
  </si>
  <si>
    <t>940 Kleininventar und Objekte</t>
  </si>
  <si>
    <t>950 Bücher, Archivalien, Papier</t>
  </si>
  <si>
    <t>960 Transportmittel</t>
  </si>
  <si>
    <t>982 Wandmalereien (Fresken)</t>
  </si>
  <si>
    <t>983 Skulpturen, Statuen</t>
  </si>
  <si>
    <t xml:space="preserve">285.5 Inneren Dekormalereien </t>
  </si>
  <si>
    <t>291 Architekt oder Bauleitung</t>
  </si>
  <si>
    <t>292 Bauingenieur</t>
  </si>
  <si>
    <t>Elektroingenieur</t>
  </si>
  <si>
    <t>293 Elektroingenieur</t>
  </si>
  <si>
    <t>HLK-Ingenieur</t>
  </si>
  <si>
    <t>294 HLK-Ingenieur</t>
  </si>
  <si>
    <t>Sanitäringenieur</t>
  </si>
  <si>
    <t>295 Sanitäringenieur</t>
  </si>
  <si>
    <t>296.0 Geometer</t>
  </si>
  <si>
    <t>296.3 Bauphysiker</t>
  </si>
  <si>
    <t>296.4 Akustiker</t>
  </si>
  <si>
    <t>Gartenbauarchitekt</t>
  </si>
  <si>
    <t>296.6 Gartenbauarchitekt</t>
  </si>
  <si>
    <t>Experten</t>
  </si>
  <si>
    <t>297 Experten</t>
  </si>
  <si>
    <t>Bauherrenleistungen</t>
  </si>
  <si>
    <t>298 Bauherrenleistungen</t>
  </si>
  <si>
    <t>500 Wettbewerbskosten</t>
  </si>
  <si>
    <t>521 Materialanalysen</t>
  </si>
  <si>
    <t>522 Muster und Modelle</t>
  </si>
  <si>
    <t>Dokumentation</t>
  </si>
  <si>
    <t>525 Dokumentation</t>
  </si>
  <si>
    <t>211.5 Betonarbeiten</t>
  </si>
  <si>
    <t>121 Sicherungen</t>
  </si>
  <si>
    <t>173 Abstützungen</t>
  </si>
  <si>
    <t>213.9 Metalltreppen und Teile</t>
  </si>
  <si>
    <t>217.9 Holztreppen und Teile</t>
  </si>
  <si>
    <t>221.6 Aussentüren aus Metall</t>
  </si>
  <si>
    <t>221.5 Aussentüren aus Holz</t>
  </si>
  <si>
    <t>224.2 Dachfenster Steildach</t>
  </si>
  <si>
    <t>224.3 Dachfenster Flachdach</t>
  </si>
  <si>
    <t>224.5 Schiefereindeckungen</t>
  </si>
  <si>
    <t>271.0 Innere Putzarbeiten</t>
  </si>
  <si>
    <t>273.1 Wandschränke</t>
  </si>
  <si>
    <t>283.1 Decken aus Metall</t>
  </si>
  <si>
    <t>283.4 Decken aus Holz</t>
  </si>
  <si>
    <t>281.1 Fugenlose Böden</t>
  </si>
  <si>
    <t>281.4 Böden aus Naturstein</t>
  </si>
  <si>
    <t>283.2 Decken aus Gips etc.</t>
  </si>
  <si>
    <t>283.5 Decken aus Textil</t>
  </si>
  <si>
    <t>Äussere Verglasungen</t>
  </si>
  <si>
    <t>Ziegeleindeckungen</t>
  </si>
  <si>
    <t>Plastische Dichtungsbeläge</t>
  </si>
  <si>
    <t>Schiefereindeckungen</t>
  </si>
  <si>
    <t>Äusseren Dekormalereien</t>
  </si>
  <si>
    <t>Innere Verputzarbeiten</t>
  </si>
  <si>
    <t>Böden aus Naturstein</t>
  </si>
  <si>
    <t>Böden aus Kunststein</t>
  </si>
  <si>
    <t>Böden Plattenarbeiten</t>
  </si>
  <si>
    <t>Böden aus Holz</t>
  </si>
  <si>
    <t>Wandverkleidungen aus Holz</t>
  </si>
  <si>
    <t>Wandverkleidungen aus Textilien</t>
  </si>
  <si>
    <t>Wandbeläge aus Plattenarbeiten</t>
  </si>
  <si>
    <t>Decken aus Metall</t>
  </si>
  <si>
    <t>Decken aus Gips oder Mineralfasern</t>
  </si>
  <si>
    <t>Decken aus Holz</t>
  </si>
  <si>
    <t>Decken aus Textil</t>
  </si>
  <si>
    <t>Inneren Dekormalereien</t>
  </si>
  <si>
    <t>Sägereien und Sägewerke</t>
  </si>
  <si>
    <t>303 Sägereien und Sägewerke</t>
  </si>
  <si>
    <t>318 Waffen und Militäranlagen</t>
  </si>
  <si>
    <t>213.9 Escaliers en métal</t>
  </si>
  <si>
    <t>217.9 Escaliers en bois</t>
  </si>
  <si>
    <t>221.8 Vitrages extérieurs</t>
  </si>
  <si>
    <t>221.8 Äussere Verglasungen</t>
  </si>
  <si>
    <t>223 Paratonnerre</t>
  </si>
  <si>
    <t>228.4 Protection solaire</t>
  </si>
  <si>
    <t>273.1 Armoires murales</t>
  </si>
  <si>
    <t>273.3 Travaux de menuiserie</t>
  </si>
  <si>
    <t>281.1 Sols sans joints</t>
  </si>
  <si>
    <t>281.6 Sols en carrelage</t>
  </si>
  <si>
    <t>281.7 Sols en bois</t>
  </si>
  <si>
    <t>282.1 Travaux de tapissier</t>
  </si>
  <si>
    <t>282.2 Parois en pierre naturelle</t>
  </si>
  <si>
    <t>282.3 Parois en pierre artificielle</t>
  </si>
  <si>
    <t>282.4 Parois en céramique</t>
  </si>
  <si>
    <t>282.6 Parois en textile</t>
  </si>
  <si>
    <t>285.5 Décors peints intérieurs</t>
  </si>
  <si>
    <t>950 Livres, archives et papiers</t>
  </si>
  <si>
    <t>Gesamtrestaurierung ohne Umbau</t>
  </si>
  <si>
    <t>Gesamtrestaurierung mit Umbau</t>
  </si>
  <si>
    <t>Teilrestaurierung mit Umbau</t>
  </si>
  <si>
    <t>Teilrestaurierung ohne Umbau</t>
  </si>
  <si>
    <t>Innenrestaurierung ohne Umbau</t>
  </si>
  <si>
    <t>Innenrestaurierung mit Umbau</t>
  </si>
  <si>
    <t>Restaurierung Schindeldach</t>
  </si>
  <si>
    <t>Fensterersatz</t>
  </si>
  <si>
    <t>Fensterrestaurierung</t>
  </si>
  <si>
    <t>Fassadenrestaurierung</t>
  </si>
  <si>
    <t>Dachrestaurierung</t>
  </si>
  <si>
    <t>Objektrestaurierung</t>
  </si>
  <si>
    <t>Kunstrestaurierung</t>
  </si>
  <si>
    <t>Restaurierung von Garten- und Parkanlagen</t>
  </si>
  <si>
    <t>Restaurierung von Kunstbauten</t>
  </si>
  <si>
    <t>Studien und Analysen</t>
  </si>
  <si>
    <t>Restaurierung von Strassen und Plätzen</t>
  </si>
  <si>
    <t>Keine Änderung</t>
  </si>
  <si>
    <t>Erhöhung des Satzes 5%
(KGSGR Art.10 Al. 2)</t>
  </si>
  <si>
    <t>Reduktion des Satzes 5%
(KGSGR Art.10 Al.2)</t>
  </si>
  <si>
    <t>2006.210 SC Fond Manoirs</t>
  </si>
  <si>
    <t>Konto BB ???</t>
  </si>
  <si>
    <t>3632.200 BB Gemeinden PV 16-20</t>
  </si>
  <si>
    <t>3632.200 BB Gemeinden PV 21-24</t>
  </si>
  <si>
    <t>3637.200 BB Dritte PV 16-20</t>
  </si>
  <si>
    <t>3637.200 BB Dritte PV 21-24</t>
  </si>
  <si>
    <t>3706.001 BB Dritte EV</t>
  </si>
  <si>
    <t>3702.003 BB KGS Gemeinden</t>
  </si>
  <si>
    <t>3707.051 BB KGS Dritte</t>
  </si>
  <si>
    <t>Gesamtkosten</t>
  </si>
  <si>
    <t>Anteilmässig beitragsberechtigte Kosten</t>
  </si>
  <si>
    <t>Auszahlung auf Grundlage der Rechnungen</t>
  </si>
  <si>
    <t>Gutsprache auf Grundlage der Offerten</t>
  </si>
  <si>
    <t>Referenznummer Rechnung</t>
  </si>
  <si>
    <t>Referenznummer Photo</t>
  </si>
  <si>
    <t>Zurück zu den Anweisungen</t>
  </si>
  <si>
    <t>Gemeinde/Ortschaft</t>
  </si>
  <si>
    <t>Total der vorgesehenen Arbeiten</t>
  </si>
  <si>
    <t>BKP</t>
  </si>
  <si>
    <t>Bezeichnung</t>
  </si>
  <si>
    <t>Kurzbeschrieb der beitragsberechtigten Arbeiten und Massnahmen</t>
  </si>
  <si>
    <t>Total Spalten 2 und 3</t>
  </si>
  <si>
    <t xml:space="preserve">Total Spalten 2 und 3 / Total Spalte 1 </t>
  </si>
  <si>
    <t>Beitragsberechtigte Kosten 1</t>
  </si>
  <si>
    <t>(ohne Honorare und Nebenkosten)</t>
  </si>
  <si>
    <t>Total Honorare und Nebenkosten</t>
  </si>
  <si>
    <t>Beitragsberechtigte Kosten 1 / Total Baukosten</t>
  </si>
  <si>
    <t>Beitragsberechtigte Kosten 2</t>
  </si>
  <si>
    <t>Proportional beitragsberechtigt</t>
  </si>
  <si>
    <t>Totale: Bau- und Nebenkosten / Beitragsberechtigte Kosten 1+2 / Anteil in %</t>
  </si>
  <si>
    <t>Akonto auf max. 80% der ausgeführten Arbeiten (Ausführungsstand min. 50%)</t>
  </si>
  <si>
    <t>GRUNDSÄTZE</t>
  </si>
  <si>
    <t>Schätzung der beitragsberechtigten Kosten</t>
  </si>
  <si>
    <t>Eingang Antrag / Schlussabrechnung</t>
  </si>
  <si>
    <t>Beitragsgesuch - Anweisungen</t>
  </si>
  <si>
    <t>Rundungsbetrag (übertragen des Betrages von Spalte D nach E, nach Bestimmung des Subventionssatzes im Formular "Kanton")</t>
  </si>
  <si>
    <t>Zur Tabelle</t>
  </si>
  <si>
    <t>Tabelle der beitragsberechtigten Bau- und Nebenkosten</t>
  </si>
  <si>
    <t>Waffen und Militäranlagen</t>
  </si>
  <si>
    <t>Grabsteine und Friedhofsanlagen</t>
  </si>
  <si>
    <t>BETRIEBSEINRICHTUNGEN</t>
  </si>
  <si>
    <t>wird automatisch über Formular "Kanton" ausgefüllt</t>
  </si>
  <si>
    <t>Anrechenbare Kosten</t>
  </si>
  <si>
    <t>Arbeitsbeschrieb</t>
  </si>
  <si>
    <t>Belege</t>
  </si>
  <si>
    <t>Schadensereignisse</t>
  </si>
  <si>
    <t>KGSG</t>
  </si>
  <si>
    <t>ARKGSG</t>
  </si>
  <si>
    <t>Unterschriften</t>
  </si>
  <si>
    <t>Ort</t>
  </si>
  <si>
    <t>Zum 'Formular Kanton'</t>
  </si>
  <si>
    <t>………………………………………</t>
  </si>
  <si>
    <t>Besitzer/in / Name / Vorname</t>
  </si>
  <si>
    <t>- Für jede beitragsberechtigte Position wird ein Kurzbeschrieb in Stichworten in die Spalte C eingetragen.</t>
  </si>
  <si>
    <t>Gesuch vor Ausführung</t>
  </si>
  <si>
    <t>Abrechnung nach Ausführung</t>
  </si>
  <si>
    <t>Änderung ???</t>
  </si>
  <si>
    <t>Ortsplan ???</t>
  </si>
  <si>
    <t>Total Zahlung</t>
  </si>
  <si>
    <t>Intervention ???</t>
  </si>
  <si>
    <t>Personne morale</t>
  </si>
  <si>
    <t>Personne physique</t>
  </si>
  <si>
    <t>Paroisse</t>
  </si>
  <si>
    <t>Commune</t>
  </si>
  <si>
    <t>Type requérant ???</t>
  </si>
  <si>
    <t>SUBVENTIONS CANT ???</t>
  </si>
  <si>
    <t>SUBVENTIONS CANTONALES</t>
  </si>
  <si>
    <t>SUBVENTIONS LORO CANTONALE</t>
  </si>
  <si>
    <t>SUBVENTIONS FED ???</t>
  </si>
  <si>
    <t>SUBVENTIONS FEDERALES CP 2016-20</t>
  </si>
  <si>
    <t>SUBVENTIONS FEDERALES CP 2021-24</t>
  </si>
  <si>
    <t>SUBVENTIONS FEDERALES HORS CP</t>
  </si>
  <si>
    <t>SUBVENTIONS FEDERALES PBC</t>
  </si>
  <si>
    <t>SUBVENTIONS FEDERALES IVS/OFROU</t>
  </si>
  <si>
    <t>SUBVENTIONS LORO ROMANDE</t>
  </si>
  <si>
    <t>VAL ???</t>
  </si>
  <si>
    <t>Importance ???</t>
  </si>
  <si>
    <t>Imp. nationale (OFC)</t>
  </si>
  <si>
    <t>Imp. régionale</t>
  </si>
  <si>
    <t>Imp. locale</t>
  </si>
  <si>
    <t>Site ???</t>
  </si>
  <si>
    <t>ISOS IMP. NATIONALE</t>
  </si>
  <si>
    <t>SITE IMP. REGIONALE</t>
  </si>
  <si>
    <t>SITE IMP. LOCALE</t>
  </si>
  <si>
    <t>Périmètre ???</t>
  </si>
  <si>
    <t>PER. CONSTRUIT CAT. 1</t>
  </si>
  <si>
    <t>PER. CONSTRUIT CAT. 2</t>
  </si>
  <si>
    <t>PER. CONSTRUIT CAT. 3</t>
  </si>
  <si>
    <t>PER. ENVIRONNANT. CAT. 1</t>
  </si>
  <si>
    <t>PER. ENVIRONNANT. CAT. 2</t>
  </si>
  <si>
    <t>PAL ???</t>
  </si>
  <si>
    <t>Zone de protection</t>
  </si>
  <si>
    <t>Périmètre de protection</t>
  </si>
  <si>
    <t>Abords de bâtiments protégé</t>
  </si>
  <si>
    <t>Travaux ???</t>
  </si>
  <si>
    <t>177 Amélioration des sols</t>
  </si>
  <si>
    <t>211.3 Fouilles</t>
  </si>
  <si>
    <t>211.5 Béton</t>
  </si>
  <si>
    <t>Taux ???</t>
  </si>
  <si>
    <t>Acomptes ???</t>
  </si>
  <si>
    <t>Responsable ???</t>
  </si>
  <si>
    <t>Procédure ???</t>
  </si>
  <si>
    <t>SBC &lt; 10'000 - Décision octroi/paiement - SBC</t>
  </si>
  <si>
    <t>CE &gt; 30'000 - Préavis CBC - Décision CE - Paiement SBC</t>
  </si>
  <si>
    <t>Compte SC ???</t>
  </si>
  <si>
    <t>Signatures ???</t>
  </si>
  <si>
    <t>Subventionnables ???</t>
  </si>
  <si>
    <t>% exécutés</t>
  </si>
  <si>
    <t>Basissatz ???</t>
  </si>
  <si>
    <t xml:space="preserve">- Ausführungsreglement zum Gesetz über den Schutz der Kulturgüter (ARKGSG) Art. 3 - 16 </t>
  </si>
  <si>
    <t>- Subventionsgesetz (SubG) Art. 23</t>
  </si>
  <si>
    <r>
      <rPr>
        <b/>
        <sz val="10"/>
        <rFont val="Arial"/>
        <family val="2"/>
      </rPr>
      <t>Gesetzliche Grundlagen (insbesonder die folgenden Artikel)</t>
    </r>
    <r>
      <rPr>
        <sz val="10"/>
        <rFont val="Arial"/>
        <family val="2"/>
      </rPr>
      <t xml:space="preserve">
- Gesetz über den Schutz der Kulturgüter (KGSG), Art. 13 - 18</t>
    </r>
  </si>
  <si>
    <r>
      <rPr>
        <b/>
        <sz val="10"/>
        <rFont val="Arial"/>
        <family val="2"/>
      </rPr>
      <t>Angaben zu Objekt und Besitzer/in</t>
    </r>
    <r>
      <rPr>
        <sz val="10"/>
        <rFont val="Arial"/>
        <family val="2"/>
      </rPr>
      <t xml:space="preserve">
- Der Antragssteller trägt alle Angaben zum Objekt und zum Besitzer im "Formular Kanton" ein 
  (Spalten B/C/D - Linien 7-16). Bundesbeiträge sind in der Regel nur für Objekte von nationaler 
  Bedeutung reserviert und werden vom Amt für Kulturgüter gestellt.</t>
    </r>
  </si>
  <si>
    <t>Formular für Kantons- und Bundesbeiträge</t>
  </si>
  <si>
    <r>
      <rPr>
        <b/>
        <sz val="10"/>
        <rFont val="Arial"/>
        <family val="2"/>
      </rPr>
      <t>Tabellenaufbau und Einträge</t>
    </r>
    <r>
      <rPr>
        <sz val="10"/>
        <rFont val="Arial"/>
        <family val="2"/>
      </rPr>
      <t xml:space="preserve">
- Die Arbeiten sind gemäss dem schweizerischen Baukostenplan (BKP) aufgelistet. Der Antragsteller überträgt 
  folgende Angaben in die Tabelle: Bei einfachen Arbeiten genügt der Eintrag der Gesamtkosten und die Auswahl  
  des beitragsberchtigten Anteils (%) im Tabellenanfang (Felder C6/C7). Für grössere Arbeiten und Gesamt-
  restaurierungen füllt der Antragsteller alle betroffenen BKP Positionen in der Tabelle aus (Textspalte D und 
  Zahlenspalten Nr. 1/2/3 - Linien 10-210)</t>
    </r>
  </si>
  <si>
    <t>- Die Gesamtkosten müssen in jedem Fall in die Zahlenspalte Nr. 1 eingetragen auch wenn diese nicht
  keine beitragsberechtigten Kosten enthalten.</t>
  </si>
  <si>
    <t>- Jede beitragsberechtigte Position wird mit einer hochauflösenden Photoaufnahme des Vor- und Schluss- 
  zustandes dokumentiert.
- Für wichtige Gebäude und Objekte, sowie für Kunstrestaurierungen, lässt der Antragsteller auf seine Kosten 
  von einem Fachmann eine professionelle Photodokumentation des Vor- und Schlusszustandes erstellen. Diese 
  Kosten sind beitragsberechtigt und werden unter BKP 523 im Feld E208 der Tabelle eingetragen. Eine solche 
  Dokumenation wird in der Regel für Massnahmen an Gebäuden im A-Wert und für Gebäude, die in den 
  Genuss von Bundesbeiträgen kommen, eingefordert.
- Für aufwändige und/oder komplexe Restaurierungsarbeiten an wichtigen Bauteilen, Objekten, Ausstattungs-
  elementen sowie Dekor- und Wandmalereien erstellen die ausführenden Handwerker, Restauratoren oder 
  Experten einen Restaurierungsbericht, der den Vor- und Schlusszustand, das Restaurierungskonzept und die 
  Massnahmen sowie angewandten Techniken und Produkte klar dokumentier. Die Kosten für diese 
  Dokumentation sind Teil der Unternehmerleistung und können unter BKP 525 im Feld E210 der Tabelle als 
  beitragsberechtigte Kosten angerechnet werden.
- Die Dokumentation wird in digitaler Form und nach den Vorgaben de KGA abgegeben.</t>
  </si>
  <si>
    <t xml:space="preserve">Der Antragsteller und der Besitzer bestätigen hiermit, dass alle Angaben korrekt und vollständig eingetragen sind und dass die Ausführung in Zusammenarbeit mit dem KGA, entsprechend seinen Anweisungen und Direktiven fachgerecht und nach den Regeln der Kunst ausgeführt werden. Es wird in disem Sinne auf Art. 10 ARKGSG hingewiesen. </t>
  </si>
  <si>
    <t>………………………………</t>
  </si>
  <si>
    <t>GESUCH</t>
  </si>
  <si>
    <t>Globaler Anteil (%) der beitragsberechtigten Kosten</t>
  </si>
  <si>
    <r>
      <t xml:space="preserve">Beitragsberechtigt sind einzig </t>
    </r>
    <r>
      <rPr>
        <b/>
        <sz val="10"/>
        <color rgb="FFFF0000"/>
        <rFont val="Arial"/>
        <family val="2"/>
      </rPr>
      <t>Massnahmen und Arbeiten, die dem Schutz, der Erhaltung und Restaurierung von geschützten Bauten, Bauteilen und Objekten dienen, die nach den Regeln der Kunst</t>
    </r>
    <r>
      <rPr>
        <sz val="10"/>
        <rFont val="Arial"/>
        <family val="2"/>
      </rPr>
      <t xml:space="preserve"> und </t>
    </r>
    <r>
      <rPr>
        <b/>
        <sz val="10"/>
        <color rgb="FFFF0000"/>
        <rFont val="Arial"/>
        <family val="2"/>
      </rPr>
      <t xml:space="preserve">nach vorgängiger Bewilligung und in Begleitung des KGA </t>
    </r>
    <r>
      <rPr>
        <sz val="10"/>
        <rFont val="Arial"/>
        <family val="2"/>
      </rPr>
      <t xml:space="preserve">auf der Grundlage von Bemusterungen und/oder von Detailplänen ausgeführt werden, sowie </t>
    </r>
    <r>
      <rPr>
        <b/>
        <sz val="10"/>
        <color rgb="FFFF0000"/>
        <rFont val="Arial"/>
        <family val="2"/>
      </rPr>
      <t>Studien, Analysen, Dokumentationen, spezifische Leistungen und Kosten</t>
    </r>
    <r>
      <rPr>
        <sz val="10"/>
        <rFont val="Arial"/>
        <family val="2"/>
      </rPr>
      <t xml:space="preserve">, die </t>
    </r>
    <r>
      <rPr>
        <b/>
        <sz val="10"/>
        <color rgb="FFFF0000"/>
        <rFont val="Arial"/>
        <family val="2"/>
      </rPr>
      <t>mit dem Einverständnis des KGA</t>
    </r>
    <r>
      <rPr>
        <sz val="10"/>
        <rFont val="Arial"/>
        <family val="2"/>
      </rPr>
      <t xml:space="preserve"> erbracht wurden und in direktem Zusammenhang mit den ausgeführten Arbeiten stehen. Arbeiten, welche einen </t>
    </r>
    <r>
      <rPr>
        <b/>
        <sz val="10"/>
        <color rgb="FFFF0000"/>
        <rFont val="Arial"/>
        <family val="2"/>
      </rPr>
      <t>Vollersatz</t>
    </r>
    <r>
      <rPr>
        <sz val="10"/>
        <rFont val="Arial"/>
        <family val="2"/>
      </rPr>
      <t xml:space="preserve"> vorsehen sind </t>
    </r>
    <r>
      <rPr>
        <b/>
        <sz val="10"/>
        <color rgb="FFFF0000"/>
        <rFont val="Arial"/>
        <family val="2"/>
      </rPr>
      <t>nur in Ausnahmefällen und unter vorgängigem Einverständnis des KGA</t>
    </r>
    <r>
      <rPr>
        <sz val="10"/>
        <rFont val="Arial"/>
        <family val="2"/>
      </rPr>
      <t xml:space="preserve"> zulässig. Solche Arbeiten können vom KGA als beitragsberechtigt berücksichtigt werden unter der Bedingung, dass sie sich bezüglich Ausführung, Form, Materialtät und Farbe der Originalsubstanz angleichen. Abhängig von Machart und Qualität der Ausführung, kann der angerechnete Subventionssatz um 5% erhöht oder reduziert werden.</t>
    </r>
  </si>
  <si>
    <t>Ausbau 2</t>
  </si>
  <si>
    <t>HONORARE</t>
  </si>
  <si>
    <t>BEITRAGSBERECHTIGTE ARBEITEN</t>
  </si>
  <si>
    <t>SUBG</t>
  </si>
  <si>
    <t>- Beschluss Baukulturgut der Alpen, Art.8</t>
  </si>
  <si>
    <t>BESCHLUSS</t>
  </si>
  <si>
    <t>Architekt / Bauleitung</t>
  </si>
  <si>
    <t>Besitzer / Antragssteller</t>
  </si>
  <si>
    <t>Total beitragsberechtigter Betrag (gerundet für Gutsprache)</t>
  </si>
  <si>
    <t>Bei Schadensfall: Entschädigungen der KGV oder Privatversicherung + MwSt / proportionaler Abzug</t>
  </si>
  <si>
    <t>Clearing CB</t>
  </si>
  <si>
    <t>IBAN</t>
  </si>
  <si>
    <t>Zahlungskoordinaten</t>
  </si>
  <si>
    <t>Name der Bank</t>
  </si>
  <si>
    <t>Postcheckkonto</t>
  </si>
  <si>
    <t>Kontoinhaber</t>
  </si>
  <si>
    <t>Mailadresse</t>
  </si>
  <si>
    <t>Telefon</t>
  </si>
  <si>
    <t>NICHT VERZEICHNET</t>
  </si>
  <si>
    <t>Zone agricole</t>
  </si>
  <si>
    <t>Landwirtschaftszone</t>
  </si>
  <si>
    <t>NON RECENSE</t>
  </si>
  <si>
    <t>Apparat</t>
  </si>
  <si>
    <t>Anbau</t>
  </si>
  <si>
    <t>Eglise paroissiale</t>
  </si>
  <si>
    <t>Pfarrkirche</t>
  </si>
  <si>
    <t>Monastère</t>
  </si>
  <si>
    <t>Remparts</t>
  </si>
  <si>
    <t>Etude</t>
  </si>
  <si>
    <t>Studie</t>
  </si>
  <si>
    <t>- Bei Schadensereignissen werden die beitragsberechtigten Kosten proportional zur globalen Schadensdeckung 
  reduziert.
- Die Gebäudeschatzung und der Entschädigungsbeschluss der Gebäudeversicherung und/oder der privaten 
  Versicherungen sind der Schlussabrechnung beizulegen.
- Der Gesamtbetrag der erhaltenen Entschädigungen, zuzüglich Mehrwertsteuer, wird in den Feldern D217 und   
  G217 am Ende der Tabelle eingetragen.</t>
  </si>
  <si>
    <t>Kataster  / Parzelle</t>
  </si>
  <si>
    <t>Kataster / Parzelle</t>
  </si>
  <si>
    <t>Modification taux ???</t>
  </si>
  <si>
    <t>Taux modif ???</t>
  </si>
  <si>
    <t>PAIEMENT ???</t>
  </si>
  <si>
    <t>Compte SF ???</t>
  </si>
  <si>
    <t>Reduktion des Satzes um die Hälfte (KGSGR Art.10 ab. 1bis)</t>
  </si>
  <si>
    <t>PAIEMENT FINAL</t>
  </si>
  <si>
    <t>Acompte 1</t>
  </si>
  <si>
    <t>Akonto 1</t>
  </si>
  <si>
    <t>KGA &lt; 10'000 - Direktbeschluss/Auszahlung - KGA</t>
  </si>
  <si>
    <t>SUBVENTIONS CANT CP 2016-20</t>
  </si>
  <si>
    <t>ACOMPTE 1</t>
  </si>
  <si>
    <t>AKONTO 1</t>
  </si>
  <si>
    <t>Acompte 2</t>
  </si>
  <si>
    <t>Akonto 2</t>
  </si>
  <si>
    <t>DFAC &gt; 10'000 &lt; 30'000 - Préavis bureau CBC - Décision DFAC - Paiement SBC</t>
  </si>
  <si>
    <t>EKSD &gt; 10'000 &lt; 30'000 - Gutachten Büro KGK - Beschluss EKSD - Auszahlung KGA</t>
  </si>
  <si>
    <t>SUBVENTIONS CANT CP 2021-24</t>
  </si>
  <si>
    <t>SUBVENTIONS FEDERALES CP 2025-28</t>
  </si>
  <si>
    <t>BUNDESBEITRÄGE PV 2025-28</t>
  </si>
  <si>
    <t>ACOMPTE 2</t>
  </si>
  <si>
    <t>AKONTO 2</t>
  </si>
  <si>
    <t>3632.200 BB Gemeinden PV 25-28</t>
  </si>
  <si>
    <t>3632.200 SF communes CP 25-28</t>
  </si>
  <si>
    <t>SUBVENTIONS CANT CP 2025-28</t>
  </si>
  <si>
    <t>KANTONSBEITRÄGE ZU PV 2025-28</t>
  </si>
  <si>
    <t>3 Greyerz</t>
  </si>
  <si>
    <t>Justine Prin</t>
  </si>
  <si>
    <t>3632.200 SC communes CP 25-28</t>
  </si>
  <si>
    <t>SUBVENTIONS CANT HORS CP</t>
  </si>
  <si>
    <t>Restauration extérieure sans transformations</t>
  </si>
  <si>
    <t>Gabrielle Mathez</t>
  </si>
  <si>
    <t>SUBVENTIONS CANT PBC</t>
  </si>
  <si>
    <t>Restauration extérieure avec transformations</t>
  </si>
  <si>
    <t>3637.200 BB Dritte PV 25-28</t>
  </si>
  <si>
    <t>3637.200 SF tiers CP 25-28</t>
  </si>
  <si>
    <t>SUBVENTIONS CANT FONDS MANOIR</t>
  </si>
  <si>
    <t>BEITRÄGE STIFTUNG LANDSCHAFTSSCHUTZ</t>
  </si>
  <si>
    <t>Aussenrestaurierung ohne Umbau</t>
  </si>
  <si>
    <t>FONDS SUISSE PAYSAGE</t>
  </si>
  <si>
    <t>Date</t>
  </si>
  <si>
    <t>Aussenrestaurierung mit Umbau</t>
  </si>
  <si>
    <t>3637.100 SC tiers CP 25-28</t>
  </si>
  <si>
    <t>Restauration toiture façades et fenêtres</t>
  </si>
  <si>
    <t>Restaurierung Gebäudehülle</t>
  </si>
  <si>
    <t>Blaise Roulin</t>
  </si>
  <si>
    <t>Restauration toiture et façades</t>
  </si>
  <si>
    <t>Dach- und Fassadenrestaurierung</t>
  </si>
  <si>
    <t>Marie-Luce Jaquier</t>
  </si>
  <si>
    <t>Simon Jobin</t>
  </si>
  <si>
    <t>Fabienne Siegenthaler</t>
  </si>
  <si>
    <t>Laurence Cesa</t>
  </si>
  <si>
    <t>Kirchen- und Kapellenrestaurierung</t>
  </si>
  <si>
    <t>Fondation</t>
  </si>
  <si>
    <t>Stiftung</t>
  </si>
  <si>
    <t>Association</t>
  </si>
  <si>
    <t>Verein</t>
  </si>
  <si>
    <t>Congrégation</t>
  </si>
  <si>
    <t>Klostergemeinschaft</t>
  </si>
  <si>
    <t>% ausgeführt</t>
  </si>
  <si>
    <t>Beitragsberechtigt???</t>
  </si>
  <si>
    <t>Änderung Satz ???</t>
  </si>
  <si>
    <t>Réduction taux ???</t>
  </si>
  <si>
    <t>Reduktion Satz ???</t>
  </si>
  <si>
    <t>Réduction ???</t>
  </si>
  <si>
    <t>Reduktion ???</t>
  </si>
  <si>
    <t>Datum Eingang</t>
  </si>
  <si>
    <t>Datum Bearbeitung</t>
  </si>
  <si>
    <t>Datum Unteschrift</t>
  </si>
  <si>
    <t>andere Beiträge: Höchstsatz der Beiträge aus der öffentlichen Hand max. 80% der anrechenbaren Kosten (Art.3 SubG)</t>
  </si>
  <si>
    <t>421 Chemins et places</t>
  </si>
  <si>
    <t>524 Reproduction, impressions</t>
  </si>
  <si>
    <r>
      <t xml:space="preserve">Beitrag </t>
    </r>
    <r>
      <rPr>
        <sz val="8"/>
        <rFont val="Arial"/>
        <family val="2"/>
      </rPr>
      <t>(Maximum Gutsprachebetrag)</t>
    </r>
  </si>
  <si>
    <t>105 Archäolog. Untesuchungen</t>
  </si>
  <si>
    <t>105 Fouilles archéologiques</t>
  </si>
  <si>
    <t>121 Prot. ouvrages existants</t>
  </si>
  <si>
    <t>213.4 Revêtements ext. métal</t>
  </si>
  <si>
    <t>214.4 Revêtements ext. bois</t>
  </si>
  <si>
    <t>221.5 Portes ext. en bois</t>
  </si>
  <si>
    <t>221.6 Portes ext. en métal</t>
  </si>
  <si>
    <t>224.1 Dichtungsbeläge</t>
  </si>
  <si>
    <t>226.1 Crépis et enduits ext.</t>
  </si>
  <si>
    <t>227.2 Préservation du bois ext.</t>
  </si>
  <si>
    <t>227.3 Vermissage du bois ext.</t>
  </si>
  <si>
    <t>227.9 Décors peints ext.</t>
  </si>
  <si>
    <t>228.0 Fensterläden</t>
  </si>
  <si>
    <t>261 Ascenseurs</t>
  </si>
  <si>
    <t>271.0 Crépis et enduits int.</t>
  </si>
  <si>
    <t>271.2 Travaux de plâtrerie</t>
  </si>
  <si>
    <t>271.5 Stucs et moulures</t>
  </si>
  <si>
    <t>272.0 Portes int. en métal</t>
  </si>
  <si>
    <t>273.3 Portes int. en bois</t>
  </si>
  <si>
    <t>281.5 Böden aus Kunststein</t>
  </si>
  <si>
    <t>282.2 Wandbel. aus Naturstein</t>
  </si>
  <si>
    <t>282.3 Wandbel. aus Kunststein</t>
  </si>
  <si>
    <t>282.4 Wandbel. Plattenarbeiten</t>
  </si>
  <si>
    <t>282.5 Wandverkleid. aus Holz</t>
  </si>
  <si>
    <t>282.5 Parois en bois</t>
  </si>
  <si>
    <t>282.6 Wandverkleid. Textilien</t>
  </si>
  <si>
    <t>284 Fumisterie, poêlerie</t>
  </si>
  <si>
    <t>285.2 Préservation du bois int.</t>
  </si>
  <si>
    <t>285.3 Vermissage du bois int.</t>
  </si>
  <si>
    <t>294 Ing. chauffage ventilation</t>
  </si>
  <si>
    <t>296.3 Ing. physique du bâtiment</t>
  </si>
  <si>
    <t>298 Prest. du maître d'ouvrage</t>
  </si>
  <si>
    <t>309 Kanäle, Schleusen, Staum.</t>
  </si>
  <si>
    <t>309 Canaux, écluses,barrages</t>
  </si>
  <si>
    <t>310 Uhren, Uhrwerke</t>
  </si>
  <si>
    <t>314 Schilder, Tafeln</t>
  </si>
  <si>
    <t>318 Armes et inst. militaires</t>
  </si>
  <si>
    <t>422 Chemins et places</t>
  </si>
  <si>
    <t>524 Vervielfältigungen, Pläne</t>
  </si>
  <si>
    <t>984 Kunstverglasungen</t>
  </si>
  <si>
    <t>Henri Dietiker</t>
  </si>
  <si>
    <t>981 Malerei auf Holz, Leinwand</t>
  </si>
  <si>
    <t>317 Grabsteine, Friedhofsanl.</t>
  </si>
  <si>
    <t>308 Brunnen, Becken,Teiche</t>
  </si>
  <si>
    <t>205 Autos, Automobilanlagen</t>
  </si>
  <si>
    <t>236 Schwachstrominstall.</t>
  </si>
  <si>
    <t>213.4 Äuss.Metallverkleidungen</t>
  </si>
  <si>
    <t>214.4 Äuss.Holzverkleidungen</t>
  </si>
  <si>
    <t>227.2 Äuss.Holzschutzarbeiten</t>
  </si>
  <si>
    <t>227.3 Äuss.Holz-Beizarbeiten</t>
  </si>
  <si>
    <t>227.9 Äuss.Dekormalereien</t>
  </si>
  <si>
    <t>243 Wärmeverteil. Radiatoren</t>
  </si>
  <si>
    <t>284 Hafnerarbeiten, Kamine</t>
  </si>
  <si>
    <t>285.2 Inn. Holzschutzarbeiten</t>
  </si>
  <si>
    <t>285.3 Inn. Holz-Beizarbeiten</t>
  </si>
  <si>
    <t>306 Flugzeuge, Fluganlagen</t>
  </si>
  <si>
    <t>281.7 Böden in Holz</t>
  </si>
  <si>
    <t>281.6 Böden in Plattenarbeiten</t>
  </si>
  <si>
    <r>
      <rPr>
        <b/>
        <sz val="10"/>
        <rFont val="Arial"/>
        <family val="2"/>
      </rPr>
      <t>Gesuchseingabe</t>
    </r>
    <r>
      <rPr>
        <sz val="10"/>
        <rFont val="Arial"/>
        <family val="2"/>
      </rPr>
      <t xml:space="preserve">
- Gesuche müssen vor Ausführung der betroffenen Arbeiten beim Amt für Kulturgüter KGA eingereicht werden 
  damit sie berücksichtigt werden. Das Gesuch geht per Post oder Mail an folgende Adresse: 
  Obere Matte 3 1700 Freiburg oder per mail an </t>
    </r>
    <r>
      <rPr>
        <u/>
        <sz val="10"/>
        <color rgb="FF0070C0"/>
        <rFont val="Arial"/>
        <family val="2"/>
      </rPr>
      <t>sbc@fr.ch</t>
    </r>
    <r>
      <rPr>
        <sz val="10"/>
        <rFont val="Arial"/>
        <family val="2"/>
      </rPr>
      <t xml:space="preserve"> - 026 30512 87
</t>
    </r>
    <r>
      <rPr>
        <b/>
        <sz val="10"/>
        <rFont val="Arial"/>
        <family val="2"/>
      </rPr>
      <t>Gutsprachen</t>
    </r>
    <r>
      <rPr>
        <sz val="10"/>
        <rFont val="Arial"/>
        <family val="2"/>
      </rPr>
      <t xml:space="preserve">
- Gutsprachen erfolgen auf der Grundlage der Unternehmerofferten, bis 10'000 Fr direkt durch das KGA, bis 
  30'000 Fr. durch Direktionsbeschluss der BKAD und darüber durch eine Staatsratsbeschluss auf Antrag der 
  kantonalen Kultugüterkommission KGK.
</t>
    </r>
    <r>
      <rPr>
        <b/>
        <sz val="10"/>
        <rFont val="Arial"/>
        <family val="2"/>
      </rPr>
      <t>Auszahlungen</t>
    </r>
    <r>
      <rPr>
        <sz val="10"/>
        <rFont val="Arial"/>
        <family val="2"/>
      </rPr>
      <t xml:space="preserve">
- Auszahlung erfolgt nach Abschluss der Arbeiten auf der Grundlage der Schlussabrechnungen und Belege und 
  nach Eingang der Schlussdokumentation. </t>
    </r>
    <r>
      <rPr>
        <b/>
        <sz val="10"/>
        <color rgb="FFFF0000"/>
        <rFont val="Arial"/>
        <family val="2"/>
      </rPr>
      <t>Die Auszahlung kann die Gutsprache nicht überschreiten. Die 
  Auszahlungen erfolgen im Rahmen des verfügbaren Jahresbudgets und können auf die nächste   
  Rechnungsperiode verschoben werden.</t>
    </r>
    <r>
      <rPr>
        <sz val="10"/>
        <rFont val="Arial"/>
        <family val="2"/>
      </rPr>
      <t xml:space="preserve">
</t>
    </r>
    <r>
      <rPr>
        <b/>
        <sz val="10"/>
        <rFont val="Arial"/>
        <family val="2"/>
      </rPr>
      <t>Akontozahlungen</t>
    </r>
    <r>
      <rPr>
        <sz val="10"/>
        <rFont val="Arial"/>
        <family val="2"/>
      </rPr>
      <t xml:space="preserve">
- Akontozahlungen sind bei grossen und langwierigen Arbeiten möglich aber nicht vor dem Abschluss von 
  mindestens 50% der vorgesehenen Arbeiten und auf höchstens 80% der dem Arbeitstand entsprechenden 
  beitragsberechtigten Kosten.</t>
    </r>
  </si>
  <si>
    <t>- Dem Beitragsgesuch legt der Antragsteller im Minimum einen Kostenvoranschlag nach BKP sowie die Kopien 
  der Unternehmerofferten für die beitragsberechtigten Arbeiten bei.
- Dem Zahlungsgesuch nach Abschluss der Arbeiten legt der Antragsteller die Schlussabrechnung nach BKP, 
  die Kopien Unternehmerrechnungen sowie die Zahlungsbelege für die beitragsberechtigen Arbeiten bei.
- In der Spalte J werden die Referenznummern der Belege eingetragen, in der Spalte K die Referenznummern 
  der dazugehörigen Photoaufnahmen.</t>
  </si>
  <si>
    <t>- Die direkt anrechenbaren Kosten werden in die weissen Felder der Zahlenspalte 2 und die anteilsmässig 
  anrechenbaren Kosten, wie z. Bsp. Baustelleninstallationen oder Honorare, in die weissen Felder der 
  Zahlenspalte 3 eingetragen.
- Beitragsberechtigt sind einzig Massnahmen und Arbeiten, die dem Schutz, der Erhaltung und Restaurierung 
  von geschützten Bauten, Bauteilen und Objekten dienen, die nach den Regeln der Kunst und nach vorgängiger 
  Bewilligung und in Begleitung des KGA auf der Grundlage von Bemusterungen und/oder von Detailplänen 
  ausgeführt werden, sowie Studien, Analysen, Dokumentationen, spezifische Leistungen und Kosten, die mit 
  dem Einverständnis des KGA erbracht wurden und in Zusammenhang mit den ausgeführten Arbeiten stehen.
- Arbeiten, welche einen Vollersatz vorsehen sind nur in Ausnahmefällen und unter vorgängigem Einverständnis 
  des KGA zulässig. Solche Arbeiten können vom KGA als beitragsberechtigt berücksichtigt werden unter der 
  Bedingung, dass sie sich bezüglich Ausführung, Form, Materialtät und Farbe der Originalsubstanz angleichen. 
  Abhängig von Machart und Qualität der Ausführung kann der angerechnete Subventionssatz um 5% erhöht 
  oder reduziert werden.
- Der berücksichtigte Prozentsatz der anteilsmässigen Kosten wir proportional zu den Gesamtkosten 
  automatisch errechnet. 
- Der Gesamtbetrag der beitragsberechtigten Kosten wird automatisch errechnet und aus der Tabelle ins 
  Formular übertragen.</t>
  </si>
  <si>
    <t>VERSION 2025-05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</si>
</sst>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00"/>
    <numFmt numFmtId="166" formatCode="0.0%"/>
    <numFmt numFmtId="167" formatCode="yyyy"/>
  </numFmts>
  <fonts count="36" x14ac:knownFonts="1">
    <font>
      <sz val="10"/>
      <name val="Arial"/>
    </font>
    <font>
      <sz val="10"/>
      <name val="Arial"/>
      <family val="2"/>
    </font>
    <font>
      <sz val="10"/>
      <name val="Arial"/>
      <family val="2"/>
    </font>
    <font>
      <b/>
      <sz val="10"/>
      <name val="Arial"/>
      <family val="2"/>
    </font>
    <font>
      <i/>
      <sz val="10"/>
      <name val="Arial"/>
      <family val="2"/>
    </font>
    <font>
      <b/>
      <i/>
      <sz val="10"/>
      <name val="Arial"/>
      <family val="2"/>
    </font>
    <font>
      <b/>
      <sz val="11"/>
      <name val="Arial"/>
      <family val="2"/>
    </font>
    <font>
      <sz val="11"/>
      <name val="Arial"/>
      <family val="2"/>
    </font>
    <font>
      <b/>
      <sz val="11"/>
      <color indexed="9"/>
      <name val="Arial"/>
      <family val="2"/>
    </font>
    <font>
      <sz val="10"/>
      <color indexed="9"/>
      <name val="Arial"/>
      <family val="2"/>
    </font>
    <font>
      <u/>
      <sz val="10"/>
      <color indexed="12"/>
      <name val="Arial"/>
      <family val="2"/>
    </font>
    <font>
      <b/>
      <sz val="10"/>
      <color indexed="9"/>
      <name val="Arial"/>
      <family val="2"/>
    </font>
    <font>
      <b/>
      <sz val="12"/>
      <name val="Arial"/>
      <family val="2"/>
    </font>
    <font>
      <b/>
      <sz val="12"/>
      <color indexed="9"/>
      <name val="Arial"/>
      <family val="2"/>
    </font>
    <font>
      <sz val="8"/>
      <name val="Arial"/>
      <family val="2"/>
    </font>
    <font>
      <b/>
      <u/>
      <sz val="10"/>
      <color indexed="12"/>
      <name val="Arial"/>
      <family val="2"/>
    </font>
    <font>
      <i/>
      <sz val="8"/>
      <color rgb="FFFF0000"/>
      <name val="Arial"/>
      <family val="2"/>
    </font>
    <font>
      <b/>
      <sz val="8"/>
      <color rgb="FFFF0000"/>
      <name val="Arial"/>
      <family val="2"/>
    </font>
    <font>
      <sz val="8"/>
      <color rgb="FF000000"/>
      <name val="Tahoma"/>
      <family val="2"/>
    </font>
    <font>
      <sz val="9"/>
      <name val="Arial"/>
      <family val="2"/>
    </font>
    <font>
      <sz val="6"/>
      <name val="Arial"/>
      <family val="2"/>
    </font>
    <font>
      <sz val="9"/>
      <color indexed="81"/>
      <name val="Tahoma"/>
      <family val="2"/>
    </font>
    <font>
      <b/>
      <sz val="12"/>
      <color theme="0"/>
      <name val="Arial"/>
      <family val="2"/>
    </font>
    <font>
      <sz val="10"/>
      <color theme="0"/>
      <name val="Arial"/>
      <family val="2"/>
    </font>
    <font>
      <sz val="12"/>
      <color theme="0"/>
      <name val="Arial"/>
      <family val="2"/>
    </font>
    <font>
      <i/>
      <sz val="8"/>
      <name val="Arial"/>
      <family val="2"/>
    </font>
    <font>
      <i/>
      <sz val="6"/>
      <name val="Arial"/>
      <family val="2"/>
    </font>
    <font>
      <b/>
      <sz val="10"/>
      <color theme="0"/>
      <name val="Arial"/>
      <family val="2"/>
    </font>
    <font>
      <u/>
      <sz val="8"/>
      <color indexed="12"/>
      <name val="Arial"/>
      <family val="2"/>
    </font>
    <font>
      <sz val="14"/>
      <name val="Arial"/>
      <family val="2"/>
    </font>
    <font>
      <sz val="8"/>
      <color rgb="FFFF0000"/>
      <name val="Arial"/>
      <family val="2"/>
    </font>
    <font>
      <b/>
      <sz val="10"/>
      <color rgb="FFFF0000"/>
      <name val="Arial"/>
      <family val="2"/>
    </font>
    <font>
      <sz val="9"/>
      <color rgb="FF000000"/>
      <name val="Tahoma"/>
      <family val="2"/>
    </font>
    <font>
      <b/>
      <sz val="9"/>
      <color rgb="FF000000"/>
      <name val="Tahoma"/>
      <family val="2"/>
    </font>
    <font>
      <u/>
      <sz val="10"/>
      <color rgb="FF0070C0"/>
      <name val="Arial"/>
      <family val="2"/>
    </font>
    <font>
      <sz val="12"/>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9" tint="0.39997558519241921"/>
        <bgColor indexed="64"/>
      </patternFill>
    </fill>
  </fills>
  <borders count="71">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bottom style="dotted">
        <color indexed="64"/>
      </bottom>
      <diagonal/>
    </border>
    <border>
      <left style="medium">
        <color indexed="64"/>
      </left>
      <right/>
      <top/>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tted">
        <color indexed="64"/>
      </bottom>
      <diagonal/>
    </border>
    <border>
      <left style="thin">
        <color indexed="64"/>
      </left>
      <right/>
      <top style="thin">
        <color indexed="64"/>
      </top>
      <bottom/>
      <diagonal/>
    </border>
    <border>
      <left/>
      <right/>
      <top style="dotted">
        <color indexed="64"/>
      </top>
      <bottom style="dotted">
        <color indexed="64"/>
      </bottom>
      <diagonal/>
    </border>
    <border>
      <left/>
      <right style="medium">
        <color rgb="FFFF0000"/>
      </right>
      <top style="medium">
        <color rgb="FFFF0000"/>
      </top>
      <bottom style="medium">
        <color rgb="FFFF0000"/>
      </bottom>
      <diagonal/>
    </border>
    <border>
      <left style="thin">
        <color rgb="FFFF0000"/>
      </left>
      <right/>
      <top style="thin">
        <color rgb="FFFF0000"/>
      </top>
      <bottom style="thin">
        <color rgb="FFFF0000"/>
      </bottom>
      <diagonal/>
    </border>
    <border>
      <left style="medium">
        <color indexed="64"/>
      </left>
      <right style="thin">
        <color rgb="FFFF0000"/>
      </right>
      <top style="thin">
        <color rgb="FFFF0000"/>
      </top>
      <bottom style="thin">
        <color rgb="FFFF0000"/>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dotted">
        <color indexed="64"/>
      </bottom>
      <diagonal/>
    </border>
    <border>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dotted">
        <color indexed="64"/>
      </top>
      <bottom/>
      <diagonal/>
    </border>
    <border>
      <left/>
      <right/>
      <top/>
      <bottom style="medium">
        <color indexed="64"/>
      </bottom>
      <diagonal/>
    </border>
    <border>
      <left/>
      <right style="medium">
        <color indexed="64"/>
      </right>
      <top style="dotted">
        <color indexed="64"/>
      </top>
      <bottom/>
      <diagonal/>
    </border>
    <border>
      <left style="medium">
        <color indexed="64"/>
      </left>
      <right/>
      <top/>
      <bottom style="thin">
        <color indexed="64"/>
      </bottom>
      <diagonal/>
    </border>
    <border>
      <left/>
      <right style="dotted">
        <color indexed="64"/>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style="medium">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bottom style="thin">
        <color indexed="64"/>
      </bottom>
      <diagonal/>
    </border>
    <border>
      <left style="thin">
        <color indexed="64"/>
      </left>
      <right/>
      <top style="dotted">
        <color indexed="64"/>
      </top>
      <bottom style="dotted">
        <color indexed="64"/>
      </bottom>
      <diagonal/>
    </border>
    <border>
      <left style="medium">
        <color indexed="64"/>
      </left>
      <right/>
      <top/>
      <bottom style="dotted">
        <color indexed="64"/>
      </bottom>
      <diagonal/>
    </border>
    <border>
      <left/>
      <right/>
      <top style="dotted">
        <color indexed="64"/>
      </top>
      <bottom style="thin">
        <color indexed="64"/>
      </bottom>
      <diagonal/>
    </border>
    <border>
      <left style="thin">
        <color indexed="64"/>
      </left>
      <right style="thin">
        <color indexed="64"/>
      </right>
      <top style="dotted">
        <color indexed="64"/>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382">
    <xf numFmtId="0" fontId="0" fillId="0" borderId="0" xfId="0"/>
    <xf numFmtId="0" fontId="2" fillId="0" borderId="0" xfId="0" applyFont="1"/>
    <xf numFmtId="0" fontId="2" fillId="0" borderId="0" xfId="0" applyFont="1" applyAlignment="1">
      <alignment vertical="top"/>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vertical="top" wrapText="1"/>
    </xf>
    <xf numFmtId="49" fontId="2" fillId="0" borderId="0" xfId="0" applyNumberFormat="1" applyFont="1" applyAlignment="1">
      <alignment horizontal="left" vertical="top" wrapText="1"/>
    </xf>
    <xf numFmtId="3" fontId="2" fillId="0" borderId="0" xfId="0" applyNumberFormat="1" applyFont="1"/>
    <xf numFmtId="3" fontId="2" fillId="0" borderId="3" xfId="0" applyNumberFormat="1" applyFont="1" applyBorder="1" applyAlignment="1" applyProtection="1">
      <alignment vertical="top"/>
      <protection locked="0"/>
    </xf>
    <xf numFmtId="0" fontId="2" fillId="0" borderId="0" xfId="0" applyFont="1" applyAlignment="1">
      <alignment horizontal="center" vertical="top" wrapText="1"/>
    </xf>
    <xf numFmtId="0" fontId="2" fillId="0" borderId="0" xfId="0" applyFont="1" applyAlignment="1">
      <alignment vertical="top" textRotation="90" wrapText="1"/>
    </xf>
    <xf numFmtId="9" fontId="2" fillId="2" borderId="5" xfId="0" applyNumberFormat="1" applyFont="1" applyFill="1" applyBorder="1" applyAlignment="1">
      <alignment vertical="top"/>
    </xf>
    <xf numFmtId="3" fontId="2" fillId="2" borderId="5" xfId="0" applyNumberFormat="1" applyFont="1" applyFill="1" applyBorder="1" applyAlignment="1">
      <alignment vertical="top"/>
    </xf>
    <xf numFmtId="3" fontId="2" fillId="2" borderId="6" xfId="0" applyNumberFormat="1" applyFont="1" applyFill="1" applyBorder="1" applyAlignment="1">
      <alignment vertical="top"/>
    </xf>
    <xf numFmtId="3" fontId="2" fillId="2" borderId="0" xfId="0" applyNumberFormat="1" applyFont="1" applyFill="1" applyAlignment="1">
      <alignment vertical="top"/>
    </xf>
    <xf numFmtId="0" fontId="2" fillId="2" borderId="0" xfId="0" applyFont="1" applyFill="1" applyAlignment="1">
      <alignment vertical="top"/>
    </xf>
    <xf numFmtId="3" fontId="2" fillId="3" borderId="3" xfId="0" applyNumberFormat="1" applyFont="1" applyFill="1" applyBorder="1" applyAlignment="1" applyProtection="1">
      <alignment vertical="top"/>
      <protection locked="0"/>
    </xf>
    <xf numFmtId="0" fontId="4" fillId="0" borderId="0" xfId="0" applyFont="1" applyAlignment="1">
      <alignment horizontal="right" vertical="top" wrapText="1"/>
    </xf>
    <xf numFmtId="0" fontId="5" fillId="0" borderId="0" xfId="0" applyFont="1" applyAlignment="1">
      <alignment horizontal="right" vertical="top" wrapText="1"/>
    </xf>
    <xf numFmtId="3" fontId="3" fillId="2" borderId="0" xfId="0" applyNumberFormat="1" applyFont="1" applyFill="1" applyAlignment="1">
      <alignment horizontal="right" vertical="top"/>
    </xf>
    <xf numFmtId="3" fontId="2" fillId="2" borderId="7" xfId="0" applyNumberFormat="1" applyFont="1" applyFill="1" applyBorder="1" applyAlignment="1">
      <alignment vertical="top"/>
    </xf>
    <xf numFmtId="3" fontId="3" fillId="2" borderId="7" xfId="0" applyNumberFormat="1" applyFont="1" applyFill="1" applyBorder="1" applyAlignment="1">
      <alignment vertical="top"/>
    </xf>
    <xf numFmtId="3" fontId="3" fillId="2" borderId="7" xfId="0" applyNumberFormat="1" applyFont="1" applyFill="1" applyBorder="1" applyAlignment="1">
      <alignment horizontal="right" vertical="top"/>
    </xf>
    <xf numFmtId="3" fontId="2" fillId="2" borderId="3" xfId="0" applyNumberFormat="1" applyFont="1" applyFill="1" applyBorder="1" applyAlignment="1">
      <alignment vertical="top"/>
    </xf>
    <xf numFmtId="3" fontId="2" fillId="2" borderId="10" xfId="0" applyNumberFormat="1" applyFont="1" applyFill="1" applyBorder="1" applyAlignment="1">
      <alignment vertical="top"/>
    </xf>
    <xf numFmtId="3" fontId="2" fillId="0" borderId="10" xfId="0" applyNumberFormat="1" applyFont="1" applyBorder="1" applyAlignment="1" applyProtection="1">
      <alignment vertical="top"/>
      <protection locked="0"/>
    </xf>
    <xf numFmtId="3" fontId="2" fillId="2" borderId="12" xfId="0" applyNumberFormat="1" applyFont="1" applyFill="1" applyBorder="1" applyAlignment="1">
      <alignment vertical="top"/>
    </xf>
    <xf numFmtId="3" fontId="2" fillId="2" borderId="13" xfId="0" applyNumberFormat="1" applyFont="1" applyFill="1" applyBorder="1" applyAlignment="1">
      <alignment vertical="top"/>
    </xf>
    <xf numFmtId="3" fontId="2" fillId="0" borderId="12" xfId="0" applyNumberFormat="1" applyFont="1" applyBorder="1" applyAlignment="1" applyProtection="1">
      <alignment vertical="top"/>
      <protection locked="0"/>
    </xf>
    <xf numFmtId="3" fontId="2" fillId="3" borderId="12" xfId="0" applyNumberFormat="1" applyFont="1" applyFill="1" applyBorder="1" applyAlignment="1" applyProtection="1">
      <alignment vertical="top"/>
      <protection locked="0"/>
    </xf>
    <xf numFmtId="9" fontId="2" fillId="2" borderId="11" xfId="0" applyNumberFormat="1" applyFont="1" applyFill="1" applyBorder="1" applyAlignment="1">
      <alignment vertical="top"/>
    </xf>
    <xf numFmtId="3" fontId="2" fillId="2" borderId="15" xfId="0" applyNumberFormat="1" applyFont="1" applyFill="1" applyBorder="1" applyAlignment="1">
      <alignment vertical="top"/>
    </xf>
    <xf numFmtId="9" fontId="2" fillId="2" borderId="11" xfId="0" applyNumberFormat="1" applyFont="1" applyFill="1" applyBorder="1" applyAlignment="1">
      <alignment horizontal="right" vertical="top"/>
    </xf>
    <xf numFmtId="3" fontId="2" fillId="2" borderId="11" xfId="0" applyNumberFormat="1" applyFont="1" applyFill="1" applyBorder="1" applyAlignment="1">
      <alignment vertical="top"/>
    </xf>
    <xf numFmtId="3" fontId="2" fillId="2" borderId="17" xfId="0" applyNumberFormat="1" applyFont="1" applyFill="1" applyBorder="1" applyAlignment="1">
      <alignment vertical="top"/>
    </xf>
    <xf numFmtId="0" fontId="6" fillId="0" borderId="0" xfId="0" applyFont="1"/>
    <xf numFmtId="0" fontId="7" fillId="0" borderId="0" xfId="0" applyFont="1"/>
    <xf numFmtId="0" fontId="7" fillId="0" borderId="0" xfId="0" applyFont="1" applyAlignment="1">
      <alignment horizontal="left"/>
    </xf>
    <xf numFmtId="0" fontId="7" fillId="0" borderId="17" xfId="0" applyFont="1" applyBorder="1"/>
    <xf numFmtId="0" fontId="7" fillId="0" borderId="17" xfId="0" applyFont="1" applyBorder="1" applyAlignment="1">
      <alignment horizontal="left"/>
    </xf>
    <xf numFmtId="0" fontId="7" fillId="0" borderId="5" xfId="0" applyFont="1" applyBorder="1"/>
    <xf numFmtId="0" fontId="12"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vertical="center"/>
    </xf>
    <xf numFmtId="0" fontId="3" fillId="2" borderId="20" xfId="0" applyFont="1" applyFill="1" applyBorder="1" applyAlignment="1" applyProtection="1">
      <alignment horizontal="left" vertical="top" wrapText="1"/>
      <protection locked="0"/>
    </xf>
    <xf numFmtId="0" fontId="12" fillId="0" borderId="0" xfId="0" applyFont="1"/>
    <xf numFmtId="164" fontId="7" fillId="0" borderId="20" xfId="0" applyNumberFormat="1" applyFont="1" applyBorder="1" applyAlignment="1" applyProtection="1">
      <alignment horizontal="left"/>
      <protection locked="0"/>
    </xf>
    <xf numFmtId="3" fontId="3" fillId="2" borderId="0" xfId="0" applyNumberFormat="1" applyFont="1" applyFill="1" applyAlignment="1" applyProtection="1">
      <alignment horizontal="right" vertical="top"/>
      <protection locked="0"/>
    </xf>
    <xf numFmtId="3" fontId="2" fillId="0" borderId="23" xfId="0" applyNumberFormat="1" applyFont="1" applyBorder="1" applyAlignment="1" applyProtection="1">
      <alignment vertical="center"/>
      <protection locked="0"/>
    </xf>
    <xf numFmtId="0" fontId="16" fillId="0" borderId="24" xfId="0" applyFont="1" applyBorder="1" applyAlignment="1">
      <alignment horizontal="left" vertical="top" wrapText="1"/>
    </xf>
    <xf numFmtId="3" fontId="17" fillId="2" borderId="25" xfId="0" applyNumberFormat="1" applyFont="1" applyFill="1" applyBorder="1" applyAlignment="1">
      <alignment horizontal="center" vertical="center"/>
    </xf>
    <xf numFmtId="0" fontId="14" fillId="0" borderId="0" xfId="0" applyFont="1" applyAlignment="1">
      <alignment horizontal="left"/>
    </xf>
    <xf numFmtId="0" fontId="14" fillId="0" borderId="17" xfId="0" applyFont="1" applyBorder="1" applyAlignment="1">
      <alignment horizontal="left"/>
    </xf>
    <xf numFmtId="0" fontId="14" fillId="0" borderId="0" xfId="0" applyFont="1"/>
    <xf numFmtId="49" fontId="7" fillId="0" borderId="0" xfId="0" applyNumberFormat="1" applyFont="1" applyAlignment="1" applyProtection="1">
      <alignment horizontal="center"/>
      <protection locked="0"/>
    </xf>
    <xf numFmtId="49" fontId="19" fillId="0" borderId="0" xfId="0" applyNumberFormat="1" applyFont="1" applyAlignment="1" applyProtection="1">
      <alignment horizontal="left"/>
      <protection locked="0"/>
    </xf>
    <xf numFmtId="0" fontId="20" fillId="0" borderId="0" xfId="0" applyFont="1" applyAlignment="1" applyProtection="1">
      <alignment vertical="center"/>
      <protection locked="0"/>
    </xf>
    <xf numFmtId="0" fontId="20" fillId="0" borderId="0" xfId="0" applyFont="1"/>
    <xf numFmtId="0" fontId="20" fillId="0" borderId="0" xfId="0" applyFont="1" applyAlignment="1">
      <alignment horizontal="left"/>
    </xf>
    <xf numFmtId="0" fontId="2"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vertical="top"/>
    </xf>
    <xf numFmtId="0" fontId="15" fillId="0" borderId="0" xfId="1" applyFont="1" applyAlignment="1" applyProtection="1"/>
    <xf numFmtId="0" fontId="1" fillId="0" borderId="0" xfId="0" applyFont="1" applyAlignment="1" applyProtection="1">
      <alignment vertical="top"/>
      <protection locked="0"/>
    </xf>
    <xf numFmtId="14" fontId="13" fillId="4" borderId="0" xfId="0" applyNumberFormat="1" applyFont="1" applyFill="1" applyAlignment="1">
      <alignment horizontal="right"/>
    </xf>
    <xf numFmtId="0" fontId="14" fillId="0" borderId="0" xfId="0" applyFont="1" applyAlignment="1">
      <alignment vertical="center"/>
    </xf>
    <xf numFmtId="49" fontId="19" fillId="0" borderId="19" xfId="0" applyNumberFormat="1" applyFont="1" applyBorder="1" applyAlignment="1" applyProtection="1">
      <alignment horizontal="left"/>
      <protection locked="0"/>
    </xf>
    <xf numFmtId="14" fontId="7" fillId="0" borderId="9" xfId="0" applyNumberFormat="1" applyFont="1" applyBorder="1" applyAlignment="1" applyProtection="1">
      <alignment horizontal="right"/>
      <protection locked="0"/>
    </xf>
    <xf numFmtId="49" fontId="7" fillId="0" borderId="9" xfId="0" applyNumberFormat="1" applyFont="1" applyBorder="1" applyAlignment="1" applyProtection="1">
      <alignment horizontal="left"/>
      <protection locked="0"/>
    </xf>
    <xf numFmtId="0" fontId="7" fillId="0" borderId="0" xfId="0" applyFont="1" applyAlignment="1">
      <alignment horizontal="left" vertical="center"/>
    </xf>
    <xf numFmtId="0" fontId="25" fillId="0" borderId="0" xfId="0" applyFont="1" applyAlignment="1">
      <alignment horizontal="left"/>
    </xf>
    <xf numFmtId="0" fontId="25" fillId="0" borderId="17" xfId="0" applyFont="1" applyBorder="1" applyAlignment="1">
      <alignment horizontal="left"/>
    </xf>
    <xf numFmtId="49" fontId="7" fillId="0" borderId="19" xfId="0" applyNumberFormat="1" applyFont="1" applyBorder="1" applyAlignment="1">
      <alignment horizontal="center"/>
    </xf>
    <xf numFmtId="0" fontId="25" fillId="0" borderId="0" xfId="0" applyFont="1" applyAlignment="1">
      <alignment vertical="top"/>
    </xf>
    <xf numFmtId="0" fontId="26" fillId="0" borderId="0" xfId="0" applyFont="1" applyAlignment="1" applyProtection="1">
      <alignment vertical="center"/>
      <protection locked="0"/>
    </xf>
    <xf numFmtId="0" fontId="14" fillId="0" borderId="0" xfId="0" applyFont="1" applyAlignment="1">
      <alignment horizontal="right"/>
    </xf>
    <xf numFmtId="165" fontId="0" fillId="0" borderId="0" xfId="0" applyNumberFormat="1" applyAlignment="1">
      <alignment vertical="top"/>
    </xf>
    <xf numFmtId="0" fontId="1" fillId="5" borderId="0" xfId="0" applyFont="1" applyFill="1" applyAlignment="1">
      <alignment vertical="top"/>
    </xf>
    <xf numFmtId="0" fontId="1" fillId="0" borderId="0" xfId="0" applyFont="1" applyAlignment="1">
      <alignment vertical="top" wrapText="1"/>
    </xf>
    <xf numFmtId="0" fontId="24" fillId="0" borderId="0" xfId="0" applyFont="1" applyAlignment="1">
      <alignment vertical="top"/>
    </xf>
    <xf numFmtId="166" fontId="1" fillId="0" borderId="0" xfId="0" applyNumberFormat="1" applyFont="1" applyAlignment="1">
      <alignment horizontal="left" vertical="top"/>
    </xf>
    <xf numFmtId="0" fontId="0" fillId="0" borderId="0" xfId="0" applyAlignment="1">
      <alignment horizontal="left" vertical="top"/>
    </xf>
    <xf numFmtId="0" fontId="1" fillId="0" borderId="0" xfId="0" applyFont="1"/>
    <xf numFmtId="0" fontId="3" fillId="2" borderId="20" xfId="0" applyFont="1" applyFill="1" applyBorder="1" applyAlignment="1">
      <alignment horizontal="left" vertical="top" wrapText="1"/>
    </xf>
    <xf numFmtId="0" fontId="27" fillId="6" borderId="0" xfId="0" applyFont="1" applyFill="1" applyAlignment="1">
      <alignment horizontal="left" vertical="top"/>
    </xf>
    <xf numFmtId="0" fontId="27" fillId="6" borderId="0" xfId="0" applyFont="1" applyFill="1" applyAlignment="1">
      <alignment horizontal="left" vertical="top" wrapText="1"/>
    </xf>
    <xf numFmtId="0" fontId="23" fillId="6" borderId="0" xfId="0" applyFont="1" applyFill="1" applyAlignment="1">
      <alignment vertical="top" wrapText="1"/>
    </xf>
    <xf numFmtId="0" fontId="23" fillId="6" borderId="0" xfId="0" applyFont="1" applyFill="1" applyAlignment="1">
      <alignment vertical="top" textRotation="90" wrapText="1"/>
    </xf>
    <xf numFmtId="49" fontId="1" fillId="0" borderId="29" xfId="0" applyNumberFormat="1" applyFont="1" applyBorder="1" applyAlignment="1" applyProtection="1">
      <alignment horizontal="left" vertical="top" wrapText="1"/>
      <protection locked="0"/>
    </xf>
    <xf numFmtId="9" fontId="2" fillId="2" borderId="0" xfId="0" applyNumberFormat="1" applyFont="1" applyFill="1" applyAlignment="1">
      <alignment vertical="top"/>
    </xf>
    <xf numFmtId="3" fontId="2" fillId="2" borderId="31" xfId="0" applyNumberFormat="1" applyFont="1" applyFill="1" applyBorder="1" applyAlignment="1">
      <alignment vertical="top"/>
    </xf>
    <xf numFmtId="3" fontId="2" fillId="2" borderId="9" xfId="0" applyNumberFormat="1" applyFont="1" applyFill="1" applyBorder="1" applyAlignment="1">
      <alignment vertical="top"/>
    </xf>
    <xf numFmtId="9" fontId="2" fillId="2" borderId="9" xfId="0" applyNumberFormat="1" applyFont="1" applyFill="1" applyBorder="1" applyAlignment="1">
      <alignment vertical="top"/>
    </xf>
    <xf numFmtId="3" fontId="2" fillId="2" borderId="2" xfId="0" applyNumberFormat="1" applyFont="1" applyFill="1" applyBorder="1" applyAlignment="1">
      <alignment vertical="top"/>
    </xf>
    <xf numFmtId="3" fontId="3" fillId="2" borderId="4" xfId="0" applyNumberFormat="1" applyFont="1" applyFill="1" applyBorder="1" applyAlignment="1">
      <alignment horizontal="right" vertical="top"/>
    </xf>
    <xf numFmtId="9" fontId="2" fillId="2" borderId="4" xfId="0" applyNumberFormat="1" applyFont="1" applyFill="1" applyBorder="1" applyAlignment="1">
      <alignment vertical="top"/>
    </xf>
    <xf numFmtId="14" fontId="13" fillId="4" borderId="0" xfId="0" applyNumberFormat="1" applyFont="1" applyFill="1" applyAlignment="1">
      <alignment vertical="center" wrapText="1"/>
    </xf>
    <xf numFmtId="9" fontId="0" fillId="0" borderId="0" xfId="0" applyNumberFormat="1" applyAlignment="1">
      <alignment horizontal="left" vertical="top"/>
    </xf>
    <xf numFmtId="165" fontId="3" fillId="0" borderId="0" xfId="0" applyNumberFormat="1" applyFont="1" applyAlignment="1">
      <alignment vertical="top"/>
    </xf>
    <xf numFmtId="0" fontId="3" fillId="0" borderId="0" xfId="0" applyFont="1" applyAlignment="1">
      <alignment vertical="top"/>
    </xf>
    <xf numFmtId="0" fontId="3" fillId="0" borderId="0" xfId="0" applyFont="1" applyAlignment="1">
      <alignment horizontal="left" vertical="top"/>
    </xf>
    <xf numFmtId="0" fontId="3" fillId="5" borderId="0" xfId="0" applyFont="1" applyFill="1" applyAlignment="1">
      <alignment vertical="top"/>
    </xf>
    <xf numFmtId="3" fontId="2" fillId="2" borderId="11" xfId="0" applyNumberFormat="1" applyFont="1" applyFill="1" applyBorder="1" applyAlignment="1">
      <alignment horizontal="center" vertical="top" wrapText="1"/>
    </xf>
    <xf numFmtId="3" fontId="2" fillId="2" borderId="0" xfId="0" applyNumberFormat="1" applyFont="1" applyFill="1" applyAlignment="1">
      <alignment horizontal="center" vertical="top" wrapText="1"/>
    </xf>
    <xf numFmtId="0" fontId="2" fillId="2" borderId="0" xfId="0" applyFont="1" applyFill="1" applyAlignment="1">
      <alignment horizontal="center" vertical="top" wrapText="1"/>
    </xf>
    <xf numFmtId="49" fontId="14" fillId="0" borderId="0" xfId="0" applyNumberFormat="1" applyFont="1" applyAlignment="1" applyProtection="1">
      <alignment horizontal="left"/>
      <protection locked="0"/>
    </xf>
    <xf numFmtId="166" fontId="1" fillId="0" borderId="0" xfId="0" applyNumberFormat="1" applyFont="1" applyAlignment="1">
      <alignment horizontal="left" vertical="top" wrapText="1"/>
    </xf>
    <xf numFmtId="0" fontId="3" fillId="0" borderId="21" xfId="0" applyFont="1" applyBorder="1"/>
    <xf numFmtId="0" fontId="3" fillId="0" borderId="7" xfId="0" applyFont="1" applyBorder="1"/>
    <xf numFmtId="0" fontId="1" fillId="0" borderId="26" xfId="0" applyFont="1" applyBorder="1" applyAlignment="1" applyProtection="1">
      <alignment horizontal="right"/>
      <protection locked="0"/>
    </xf>
    <xf numFmtId="0" fontId="1" fillId="0" borderId="5" xfId="0" applyFont="1" applyBorder="1"/>
    <xf numFmtId="0" fontId="1" fillId="0" borderId="5" xfId="0" applyFont="1" applyBorder="1" applyAlignment="1">
      <alignment horizontal="left"/>
    </xf>
    <xf numFmtId="0" fontId="1" fillId="0" borderId="0" xfId="0" applyFont="1" applyAlignment="1">
      <alignment horizontal="left"/>
    </xf>
    <xf numFmtId="0" fontId="3" fillId="0" borderId="5" xfId="0" applyFont="1" applyBorder="1"/>
    <xf numFmtId="0" fontId="1" fillId="0" borderId="16" xfId="0" applyFont="1" applyBorder="1"/>
    <xf numFmtId="0" fontId="1" fillId="0" borderId="17" xfId="0" applyFont="1" applyBorder="1"/>
    <xf numFmtId="0" fontId="1" fillId="0" borderId="21" xfId="0" applyFont="1" applyBorder="1" applyAlignment="1">
      <alignment horizontal="left"/>
    </xf>
    <xf numFmtId="0" fontId="1" fillId="0" borderId="7" xfId="0" applyFont="1" applyBorder="1" applyAlignment="1">
      <alignment horizontal="left"/>
    </xf>
    <xf numFmtId="49" fontId="3" fillId="0" borderId="18" xfId="0" applyNumberFormat="1" applyFont="1" applyBorder="1" applyAlignment="1">
      <alignment horizontal="left"/>
    </xf>
    <xf numFmtId="3" fontId="1" fillId="0" borderId="33" xfId="0" applyNumberFormat="1" applyFont="1" applyBorder="1" applyAlignment="1" applyProtection="1">
      <alignment horizontal="right"/>
      <protection locked="0"/>
    </xf>
    <xf numFmtId="3" fontId="1" fillId="0" borderId="34" xfId="0" applyNumberFormat="1" applyFont="1" applyBorder="1" applyAlignment="1">
      <alignment horizontal="right"/>
    </xf>
    <xf numFmtId="3" fontId="1" fillId="0" borderId="32" xfId="0" applyNumberFormat="1" applyFont="1" applyBorder="1" applyAlignment="1">
      <alignment horizontal="right"/>
    </xf>
    <xf numFmtId="10" fontId="1" fillId="0" borderId="26" xfId="0" applyNumberFormat="1" applyFont="1" applyBorder="1" applyAlignment="1">
      <alignment horizontal="right"/>
    </xf>
    <xf numFmtId="9" fontId="1" fillId="0" borderId="9" xfId="0" applyNumberFormat="1" applyFont="1" applyBorder="1" applyAlignment="1">
      <alignment horizontal="right"/>
    </xf>
    <xf numFmtId="10" fontId="1" fillId="0" borderId="26" xfId="0" applyNumberFormat="1" applyFont="1" applyBorder="1" applyAlignment="1" applyProtection="1">
      <alignment horizontal="right"/>
      <protection locked="0"/>
    </xf>
    <xf numFmtId="10" fontId="1" fillId="0" borderId="20" xfId="0" applyNumberFormat="1" applyFont="1" applyBorder="1" applyAlignment="1" applyProtection="1">
      <alignment horizontal="right"/>
      <protection locked="0"/>
    </xf>
    <xf numFmtId="10" fontId="1" fillId="0" borderId="36" xfId="0" applyNumberFormat="1" applyFont="1" applyBorder="1" applyAlignment="1" applyProtection="1">
      <alignment horizontal="right"/>
      <protection locked="0"/>
    </xf>
    <xf numFmtId="10" fontId="1" fillId="0" borderId="37" xfId="0" applyNumberFormat="1" applyFont="1" applyBorder="1" applyAlignment="1" applyProtection="1">
      <alignment horizontal="right"/>
      <protection locked="0"/>
    </xf>
    <xf numFmtId="9" fontId="1" fillId="0" borderId="38" xfId="0" applyNumberFormat="1" applyFont="1" applyBorder="1" applyAlignment="1">
      <alignment horizontal="right"/>
    </xf>
    <xf numFmtId="0" fontId="1" fillId="0" borderId="4" xfId="0" applyFont="1" applyBorder="1"/>
    <xf numFmtId="3" fontId="3" fillId="0" borderId="26" xfId="0" applyNumberFormat="1" applyFont="1" applyBorder="1" applyAlignment="1">
      <alignment horizontal="right"/>
    </xf>
    <xf numFmtId="3" fontId="3" fillId="0" borderId="20" xfId="0" applyNumberFormat="1" applyFont="1" applyBorder="1" applyAlignment="1">
      <alignment horizontal="right"/>
    </xf>
    <xf numFmtId="3" fontId="3" fillId="0" borderId="3" xfId="0" applyNumberFormat="1" applyFont="1" applyBorder="1" applyAlignment="1">
      <alignment horizontal="right"/>
    </xf>
    <xf numFmtId="3" fontId="1" fillId="0" borderId="4" xfId="0" applyNumberFormat="1" applyFont="1" applyBorder="1" applyAlignment="1">
      <alignment horizontal="right"/>
    </xf>
    <xf numFmtId="3" fontId="1" fillId="0" borderId="4" xfId="0" applyNumberFormat="1" applyFont="1" applyBorder="1"/>
    <xf numFmtId="1" fontId="1" fillId="0" borderId="4" xfId="0" applyNumberFormat="1" applyFont="1" applyBorder="1"/>
    <xf numFmtId="0" fontId="1" fillId="0" borderId="5" xfId="0" applyFont="1" applyBorder="1" applyProtection="1">
      <protection locked="0"/>
    </xf>
    <xf numFmtId="3" fontId="3" fillId="0" borderId="39" xfId="0" applyNumberFormat="1" applyFont="1" applyBorder="1" applyAlignment="1">
      <alignment horizontal="right"/>
    </xf>
    <xf numFmtId="3" fontId="1" fillId="0" borderId="0" xfId="0" applyNumberFormat="1" applyFont="1" applyAlignment="1">
      <alignment horizontal="right"/>
    </xf>
    <xf numFmtId="3" fontId="1" fillId="0" borderId="0" xfId="0" applyNumberFormat="1" applyFont="1"/>
    <xf numFmtId="1" fontId="1" fillId="0" borderId="0" xfId="0" applyNumberFormat="1" applyFont="1"/>
    <xf numFmtId="3" fontId="1" fillId="0" borderId="35" xfId="0" applyNumberFormat="1" applyFont="1" applyBorder="1" applyAlignment="1" applyProtection="1">
      <alignment horizontal="right"/>
      <protection locked="0"/>
    </xf>
    <xf numFmtId="3" fontId="1" fillId="0" borderId="40" xfId="0" applyNumberFormat="1" applyFont="1" applyBorder="1" applyAlignment="1" applyProtection="1">
      <alignment horizontal="right"/>
      <protection locked="0"/>
    </xf>
    <xf numFmtId="3" fontId="1" fillId="0" borderId="37" xfId="0" applyNumberFormat="1" applyFont="1" applyBorder="1" applyAlignment="1" applyProtection="1">
      <alignment horizontal="right"/>
      <protection locked="0"/>
    </xf>
    <xf numFmtId="3" fontId="1" fillId="0" borderId="9" xfId="0" applyNumberFormat="1" applyFont="1" applyBorder="1" applyAlignment="1">
      <alignment horizontal="right"/>
    </xf>
    <xf numFmtId="49" fontId="1" fillId="0" borderId="20" xfId="0" applyNumberFormat="1" applyFont="1" applyBorder="1" applyAlignment="1">
      <alignment horizontal="left"/>
    </xf>
    <xf numFmtId="0" fontId="14" fillId="0" borderId="9" xfId="0" applyFont="1" applyBorder="1" applyAlignment="1">
      <alignment horizontal="left"/>
    </xf>
    <xf numFmtId="49" fontId="14" fillId="0" borderId="19" xfId="0" applyNumberFormat="1" applyFont="1" applyBorder="1" applyAlignment="1" applyProtection="1">
      <alignment horizontal="left"/>
      <protection locked="0"/>
    </xf>
    <xf numFmtId="0" fontId="1" fillId="0" borderId="43" xfId="0" applyFont="1" applyBorder="1" applyAlignment="1" applyProtection="1">
      <alignment horizontal="left"/>
      <protection locked="0"/>
    </xf>
    <xf numFmtId="0" fontId="29" fillId="0" borderId="0" xfId="0" applyFont="1" applyAlignment="1">
      <alignment horizontal="left" vertical="top"/>
    </xf>
    <xf numFmtId="0" fontId="14" fillId="2" borderId="4" xfId="0" applyFont="1" applyFill="1" applyBorder="1" applyAlignment="1">
      <alignment horizontal="left" vertical="top" textRotation="90"/>
    </xf>
    <xf numFmtId="3" fontId="14" fillId="2" borderId="4" xfId="0" applyNumberFormat="1" applyFont="1" applyFill="1" applyBorder="1" applyAlignment="1">
      <alignment horizontal="left" vertical="top" textRotation="90" wrapText="1"/>
    </xf>
    <xf numFmtId="166" fontId="14" fillId="2" borderId="4" xfId="0" applyNumberFormat="1" applyFont="1" applyFill="1" applyBorder="1" applyAlignment="1">
      <alignment horizontal="left" vertical="top" textRotation="90"/>
    </xf>
    <xf numFmtId="1" fontId="14" fillId="2" borderId="4" xfId="0" applyNumberFormat="1" applyFont="1" applyFill="1" applyBorder="1" applyAlignment="1">
      <alignment horizontal="left" vertical="top" textRotation="90"/>
    </xf>
    <xf numFmtId="3" fontId="30" fillId="2" borderId="4" xfId="0" applyNumberFormat="1" applyFont="1" applyFill="1" applyBorder="1" applyAlignment="1">
      <alignment horizontal="left" vertical="top" textRotation="90" wrapText="1"/>
    </xf>
    <xf numFmtId="0" fontId="14" fillId="2" borderId="4" xfId="0" applyFont="1" applyFill="1" applyBorder="1" applyAlignment="1">
      <alignment horizontal="left" vertical="top" textRotation="90" wrapText="1"/>
    </xf>
    <xf numFmtId="14" fontId="14" fillId="2" borderId="4" xfId="0" applyNumberFormat="1" applyFont="1" applyFill="1" applyBorder="1" applyAlignment="1">
      <alignment horizontal="left" vertical="top" textRotation="90"/>
    </xf>
    <xf numFmtId="0" fontId="0" fillId="0" borderId="0" xfId="0" applyAlignment="1">
      <alignment horizontal="left" vertical="top" textRotation="90"/>
    </xf>
    <xf numFmtId="0" fontId="29" fillId="0" borderId="0" xfId="0" applyFont="1"/>
    <xf numFmtId="1" fontId="14" fillId="2" borderId="6" xfId="0" applyNumberFormat="1" applyFont="1" applyFill="1" applyBorder="1" applyAlignment="1">
      <alignment horizontal="left" vertical="top" textRotation="90"/>
    </xf>
    <xf numFmtId="14" fontId="0" fillId="0" borderId="0" xfId="0" applyNumberFormat="1"/>
    <xf numFmtId="49" fontId="0" fillId="0" borderId="0" xfId="0" applyNumberFormat="1"/>
    <xf numFmtId="49" fontId="1" fillId="0" borderId="0" xfId="0" applyNumberFormat="1" applyFont="1"/>
    <xf numFmtId="3" fontId="0" fillId="0" borderId="0" xfId="0" applyNumberFormat="1"/>
    <xf numFmtId="10" fontId="0" fillId="0" borderId="0" xfId="0" applyNumberFormat="1"/>
    <xf numFmtId="0" fontId="0" fillId="7" borderId="0" xfId="0" applyFill="1"/>
    <xf numFmtId="0" fontId="0" fillId="8" borderId="0" xfId="0" applyFill="1"/>
    <xf numFmtId="0" fontId="14" fillId="2" borderId="1" xfId="0" applyFont="1" applyFill="1" applyBorder="1" applyAlignment="1">
      <alignment horizontal="left" vertical="top" textRotation="90"/>
    </xf>
    <xf numFmtId="49" fontId="14" fillId="2" borderId="1" xfId="0" applyNumberFormat="1" applyFont="1" applyFill="1" applyBorder="1" applyAlignment="1">
      <alignment horizontal="left" vertical="top" textRotation="90"/>
    </xf>
    <xf numFmtId="49" fontId="14" fillId="2" borderId="16" xfId="0" applyNumberFormat="1" applyFont="1" applyFill="1" applyBorder="1" applyAlignment="1">
      <alignment horizontal="left" vertical="top" textRotation="90"/>
    </xf>
    <xf numFmtId="0" fontId="30" fillId="2" borderId="1" xfId="0" applyFont="1" applyFill="1" applyBorder="1" applyAlignment="1">
      <alignment horizontal="left" vertical="top" textRotation="90"/>
    </xf>
    <xf numFmtId="3" fontId="14" fillId="2" borderId="1" xfId="0" applyNumberFormat="1" applyFont="1" applyFill="1" applyBorder="1" applyAlignment="1">
      <alignment horizontal="left" vertical="top" textRotation="90" wrapText="1"/>
    </xf>
    <xf numFmtId="166" fontId="14" fillId="2" borderId="1" xfId="0" applyNumberFormat="1" applyFont="1" applyFill="1" applyBorder="1" applyAlignment="1">
      <alignment horizontal="left" vertical="top" textRotation="90"/>
    </xf>
    <xf numFmtId="1" fontId="14" fillId="2" borderId="1" xfId="0" applyNumberFormat="1" applyFont="1" applyFill="1" applyBorder="1" applyAlignment="1">
      <alignment horizontal="left" vertical="top" textRotation="90"/>
    </xf>
    <xf numFmtId="3" fontId="30" fillId="2" borderId="1" xfId="0" applyNumberFormat="1" applyFont="1" applyFill="1" applyBorder="1" applyAlignment="1">
      <alignment horizontal="left" vertical="top" textRotation="90" wrapText="1"/>
    </xf>
    <xf numFmtId="0" fontId="14" fillId="2" borderId="1" xfId="0" applyFont="1" applyFill="1" applyBorder="1" applyAlignment="1">
      <alignment horizontal="left" vertical="top" textRotation="90" wrapText="1"/>
    </xf>
    <xf numFmtId="14" fontId="14" fillId="2" borderId="1" xfId="0" applyNumberFormat="1" applyFont="1" applyFill="1" applyBorder="1" applyAlignment="1">
      <alignment horizontal="left" vertical="top" textRotation="90"/>
    </xf>
    <xf numFmtId="14" fontId="14" fillId="2" borderId="16" xfId="0" applyNumberFormat="1" applyFont="1" applyFill="1" applyBorder="1" applyAlignment="1">
      <alignment horizontal="left" vertical="top" textRotation="90"/>
    </xf>
    <xf numFmtId="1" fontId="14" fillId="2" borderId="16" xfId="0" applyNumberFormat="1" applyFont="1" applyFill="1" applyBorder="1" applyAlignment="1">
      <alignment horizontal="left" vertical="top" textRotation="90"/>
    </xf>
    <xf numFmtId="0" fontId="29" fillId="0" borderId="0" xfId="0" applyFont="1" applyAlignment="1">
      <alignment horizontal="center" vertical="top"/>
    </xf>
    <xf numFmtId="49" fontId="1" fillId="0" borderId="29" xfId="0" applyNumberFormat="1" applyFont="1" applyBorder="1" applyAlignment="1" applyProtection="1">
      <alignment horizontal="center" vertical="center" wrapText="1"/>
      <protection locked="0"/>
    </xf>
    <xf numFmtId="0" fontId="23" fillId="6" borderId="45" xfId="0" applyFont="1" applyFill="1" applyBorder="1" applyAlignment="1">
      <alignment vertical="top"/>
    </xf>
    <xf numFmtId="14" fontId="27" fillId="6" borderId="46" xfId="0" applyNumberFormat="1" applyFont="1" applyFill="1" applyBorder="1" applyAlignment="1">
      <alignment horizontal="left" vertical="center"/>
    </xf>
    <xf numFmtId="3" fontId="2" fillId="2" borderId="45" xfId="0" applyNumberFormat="1" applyFont="1" applyFill="1" applyBorder="1" applyAlignment="1">
      <alignment horizontal="centerContinuous" vertical="top"/>
    </xf>
    <xf numFmtId="0" fontId="2" fillId="2" borderId="45" xfId="0" applyFont="1" applyFill="1" applyBorder="1" applyAlignment="1">
      <alignment horizontal="centerContinuous" vertical="top"/>
    </xf>
    <xf numFmtId="0" fontId="2" fillId="2" borderId="55" xfId="0" applyFont="1" applyFill="1" applyBorder="1" applyAlignment="1">
      <alignment vertical="top"/>
    </xf>
    <xf numFmtId="14" fontId="27" fillId="6" borderId="44" xfId="0" applyNumberFormat="1" applyFont="1" applyFill="1" applyBorder="1" applyAlignment="1">
      <alignment horizontal="left" vertical="center"/>
    </xf>
    <xf numFmtId="0" fontId="3" fillId="0" borderId="11" xfId="0" applyFont="1" applyBorder="1" applyAlignment="1">
      <alignment horizontal="left" vertical="top"/>
    </xf>
    <xf numFmtId="0" fontId="1" fillId="0" borderId="11" xfId="0" applyFont="1" applyBorder="1" applyAlignment="1">
      <alignment horizontal="left" vertical="top"/>
    </xf>
    <xf numFmtId="0" fontId="1" fillId="0" borderId="57" xfId="0" applyFont="1" applyBorder="1" applyAlignment="1">
      <alignment horizontal="left"/>
    </xf>
    <xf numFmtId="0" fontId="1" fillId="0" borderId="40" xfId="0" applyFont="1" applyBorder="1" applyAlignment="1">
      <alignment horizontal="left"/>
    </xf>
    <xf numFmtId="0" fontId="1" fillId="0" borderId="58" xfId="0" applyFont="1" applyBorder="1"/>
    <xf numFmtId="0" fontId="2" fillId="2" borderId="60" xfId="0" applyFont="1" applyFill="1" applyBorder="1" applyAlignment="1">
      <alignment vertical="top"/>
    </xf>
    <xf numFmtId="9" fontId="27" fillId="6" borderId="54" xfId="0" applyNumberFormat="1" applyFont="1" applyFill="1" applyBorder="1" applyAlignment="1" applyProtection="1">
      <alignment horizontal="left" vertical="top"/>
      <protection locked="0"/>
    </xf>
    <xf numFmtId="0" fontId="27" fillId="6" borderId="42" xfId="0" applyFont="1" applyFill="1" applyBorder="1" applyAlignment="1">
      <alignment horizontal="left" vertical="center"/>
    </xf>
    <xf numFmtId="0" fontId="23" fillId="6" borderId="17" xfId="0" applyFont="1" applyFill="1" applyBorder="1" applyAlignment="1">
      <alignment vertical="center"/>
    </xf>
    <xf numFmtId="0" fontId="27" fillId="6" borderId="17" xfId="0" applyFont="1" applyFill="1" applyBorder="1" applyAlignment="1">
      <alignment vertical="center"/>
    </xf>
    <xf numFmtId="3" fontId="2" fillId="0" borderId="54" xfId="0" applyNumberFormat="1" applyFont="1" applyBorder="1" applyAlignment="1" applyProtection="1">
      <alignment horizontal="right" vertical="top"/>
      <protection locked="0"/>
    </xf>
    <xf numFmtId="9" fontId="2" fillId="0" borderId="54" xfId="0" applyNumberFormat="1" applyFont="1" applyBorder="1" applyAlignment="1" applyProtection="1">
      <alignment horizontal="right" vertical="top"/>
      <protection locked="0"/>
    </xf>
    <xf numFmtId="3" fontId="3" fillId="2" borderId="41" xfId="0" applyNumberFormat="1" applyFont="1" applyFill="1" applyBorder="1" applyAlignment="1">
      <alignment horizontal="right" vertical="top" wrapText="1"/>
    </xf>
    <xf numFmtId="0" fontId="3" fillId="2" borderId="41" xfId="0" applyFont="1" applyFill="1" applyBorder="1" applyAlignment="1">
      <alignment horizontal="left" vertical="top" wrapText="1"/>
    </xf>
    <xf numFmtId="0" fontId="3" fillId="2" borderId="53" xfId="0" applyFont="1" applyFill="1" applyBorder="1" applyAlignment="1">
      <alignment horizontal="left" vertical="top" wrapText="1"/>
    </xf>
    <xf numFmtId="3" fontId="2" fillId="2" borderId="57" xfId="0" applyNumberFormat="1" applyFont="1" applyFill="1" applyBorder="1" applyAlignment="1">
      <alignment vertical="top"/>
    </xf>
    <xf numFmtId="3" fontId="3" fillId="2" borderId="40" xfId="0" applyNumberFormat="1" applyFont="1" applyFill="1" applyBorder="1" applyAlignment="1">
      <alignment horizontal="right" vertical="top"/>
    </xf>
    <xf numFmtId="9" fontId="14" fillId="0" borderId="61" xfId="0" applyNumberFormat="1" applyFont="1" applyBorder="1" applyAlignment="1" applyProtection="1">
      <alignment vertical="center"/>
      <protection locked="0"/>
    </xf>
    <xf numFmtId="0" fontId="2" fillId="2" borderId="40" xfId="0" applyFont="1" applyFill="1" applyBorder="1" applyAlignment="1">
      <alignment vertical="top"/>
    </xf>
    <xf numFmtId="3" fontId="2" fillId="2" borderId="40" xfId="0" applyNumberFormat="1" applyFont="1" applyFill="1" applyBorder="1" applyAlignment="1">
      <alignment vertical="top"/>
    </xf>
    <xf numFmtId="0" fontId="0" fillId="0" borderId="62" xfId="0" applyBorder="1"/>
    <xf numFmtId="0" fontId="0" fillId="0" borderId="63" xfId="0" applyBorder="1"/>
    <xf numFmtId="0" fontId="0" fillId="0" borderId="64" xfId="0" applyBorder="1"/>
    <xf numFmtId="0" fontId="0" fillId="0" borderId="65" xfId="0" applyBorder="1"/>
    <xf numFmtId="3" fontId="2" fillId="2" borderId="66" xfId="0" applyNumberFormat="1" applyFont="1" applyFill="1" applyBorder="1" applyAlignment="1">
      <alignment vertical="top"/>
    </xf>
    <xf numFmtId="3" fontId="2" fillId="2" borderId="1" xfId="0" applyNumberFormat="1" applyFont="1" applyFill="1" applyBorder="1" applyAlignment="1">
      <alignment vertical="top"/>
    </xf>
    <xf numFmtId="3" fontId="2" fillId="2" borderId="16" xfId="0" applyNumberFormat="1" applyFont="1" applyFill="1" applyBorder="1" applyAlignment="1">
      <alignment vertical="top"/>
    </xf>
    <xf numFmtId="3" fontId="2" fillId="2" borderId="67" xfId="0" applyNumberFormat="1" applyFont="1" applyFill="1" applyBorder="1" applyAlignment="1">
      <alignment vertical="top"/>
    </xf>
    <xf numFmtId="3" fontId="2" fillId="2" borderId="68" xfId="0" applyNumberFormat="1" applyFont="1" applyFill="1" applyBorder="1" applyAlignment="1">
      <alignment vertical="top"/>
    </xf>
    <xf numFmtId="3" fontId="2" fillId="3" borderId="14" xfId="0" applyNumberFormat="1" applyFont="1" applyFill="1" applyBorder="1" applyAlignment="1" applyProtection="1">
      <alignment vertical="top"/>
      <protection locked="0"/>
    </xf>
    <xf numFmtId="9" fontId="2" fillId="2" borderId="6" xfId="0" applyNumberFormat="1" applyFont="1" applyFill="1" applyBorder="1" applyAlignment="1">
      <alignment vertical="top"/>
    </xf>
    <xf numFmtId="3" fontId="14" fillId="2" borderId="44" xfId="0" applyNumberFormat="1" applyFont="1" applyFill="1" applyBorder="1" applyAlignment="1">
      <alignment horizontal="centerContinuous" vertical="top"/>
    </xf>
    <xf numFmtId="49" fontId="1" fillId="0" borderId="29" xfId="0" applyNumberFormat="1" applyFont="1" applyBorder="1" applyAlignment="1" applyProtection="1">
      <alignment horizontal="left" wrapText="1"/>
      <protection locked="0"/>
    </xf>
    <xf numFmtId="0" fontId="15" fillId="2" borderId="30" xfId="1" applyFont="1" applyFill="1" applyBorder="1" applyAlignment="1" applyProtection="1">
      <alignment horizontal="right" vertical="top" wrapText="1"/>
      <protection locked="0"/>
    </xf>
    <xf numFmtId="0" fontId="7" fillId="0" borderId="0" xfId="0" applyFont="1" applyAlignment="1">
      <alignment vertical="top" wrapText="1"/>
    </xf>
    <xf numFmtId="0" fontId="1" fillId="0" borderId="0" xfId="0" applyFont="1" applyAlignment="1">
      <alignment vertical="center" wrapText="1"/>
    </xf>
    <xf numFmtId="0" fontId="3" fillId="0" borderId="0" xfId="0" applyFont="1" applyAlignment="1">
      <alignment vertical="center" wrapText="1"/>
    </xf>
    <xf numFmtId="0" fontId="34" fillId="0" borderId="0" xfId="1" applyFont="1" applyAlignment="1" applyProtection="1">
      <alignment horizontal="right" wrapText="1"/>
    </xf>
    <xf numFmtId="0" fontId="34" fillId="0" borderId="0" xfId="1" applyFont="1" applyAlignment="1" applyProtection="1">
      <alignment horizontal="right" vertical="top" wrapText="1"/>
    </xf>
    <xf numFmtId="0" fontId="7" fillId="0" borderId="0" xfId="0" quotePrefix="1" applyFont="1" applyAlignment="1">
      <alignment vertical="center" wrapText="1"/>
    </xf>
    <xf numFmtId="0" fontId="7" fillId="0" borderId="0" xfId="0" quotePrefix="1" applyFont="1" applyAlignment="1">
      <alignment wrapText="1"/>
    </xf>
    <xf numFmtId="0" fontId="1" fillId="0" borderId="0" xfId="0" applyFont="1" applyAlignment="1">
      <alignment horizontal="left" vertical="center"/>
    </xf>
    <xf numFmtId="0" fontId="7" fillId="0" borderId="0" xfId="0" applyFont="1" applyAlignment="1">
      <alignment wrapText="1"/>
    </xf>
    <xf numFmtId="49" fontId="3" fillId="0" borderId="0" xfId="0" applyNumberFormat="1" applyFont="1" applyAlignment="1">
      <alignment vertical="top" wrapText="1"/>
    </xf>
    <xf numFmtId="49" fontId="1" fillId="0" borderId="0" xfId="0" applyNumberFormat="1" applyFont="1" applyAlignment="1">
      <alignment vertical="top" wrapText="1"/>
    </xf>
    <xf numFmtId="49" fontId="3" fillId="0" borderId="0" xfId="0" applyNumberFormat="1" applyFont="1" applyAlignment="1" applyProtection="1">
      <alignment horizontal="left"/>
      <protection locked="0"/>
    </xf>
    <xf numFmtId="0" fontId="10" fillId="0" borderId="0" xfId="1" applyAlignment="1" applyProtection="1">
      <alignment horizontal="right" vertical="top" wrapText="1"/>
    </xf>
    <xf numFmtId="167" fontId="13" fillId="4" borderId="0" xfId="0" applyNumberFormat="1" applyFont="1" applyFill="1" applyAlignment="1" applyProtection="1">
      <alignment horizontal="left"/>
      <protection locked="0"/>
    </xf>
    <xf numFmtId="49" fontId="1" fillId="0" borderId="20" xfId="0" applyNumberFormat="1" applyFont="1" applyBorder="1" applyAlignment="1" applyProtection="1">
      <alignment horizontal="left"/>
      <protection locked="0"/>
    </xf>
    <xf numFmtId="0" fontId="26" fillId="0" borderId="7" xfId="0" applyFont="1" applyBorder="1" applyAlignment="1" applyProtection="1">
      <alignment horizontal="right"/>
      <protection locked="0"/>
    </xf>
    <xf numFmtId="49" fontId="3" fillId="0" borderId="18" xfId="0" applyNumberFormat="1" applyFont="1" applyBorder="1" applyAlignment="1" applyProtection="1">
      <alignment horizontal="left"/>
      <protection locked="0"/>
    </xf>
    <xf numFmtId="0" fontId="14" fillId="0" borderId="0" xfId="0" applyFont="1" applyProtection="1">
      <protection locked="0"/>
    </xf>
    <xf numFmtId="0" fontId="14" fillId="0" borderId="0" xfId="0" applyFont="1" applyAlignment="1" applyProtection="1">
      <alignment horizontal="right"/>
      <protection locked="0"/>
    </xf>
    <xf numFmtId="0" fontId="1" fillId="0" borderId="5" xfId="0" applyFont="1" applyBorder="1" applyAlignment="1" applyProtection="1">
      <alignment wrapText="1"/>
      <protection locked="0"/>
    </xf>
    <xf numFmtId="164" fontId="7" fillId="0" borderId="20" xfId="0" applyNumberFormat="1" applyFont="1" applyBorder="1" applyAlignment="1">
      <alignment horizontal="left"/>
    </xf>
    <xf numFmtId="0" fontId="1" fillId="0" borderId="43" xfId="0" applyFont="1" applyBorder="1" applyAlignment="1">
      <alignment horizontal="left"/>
    </xf>
    <xf numFmtId="0" fontId="1" fillId="0" borderId="26" xfId="0" applyFont="1" applyBorder="1" applyAlignment="1">
      <alignment horizontal="right"/>
    </xf>
    <xf numFmtId="49" fontId="3" fillId="0" borderId="0" xfId="0" applyNumberFormat="1" applyFont="1" applyAlignment="1">
      <alignment horizontal="left"/>
    </xf>
    <xf numFmtId="49" fontId="14" fillId="0" borderId="0" xfId="0" applyNumberFormat="1" applyFont="1" applyAlignment="1">
      <alignment horizontal="left"/>
    </xf>
    <xf numFmtId="49" fontId="14" fillId="0" borderId="19" xfId="0" applyNumberFormat="1" applyFont="1" applyBorder="1" applyAlignment="1">
      <alignment horizontal="left"/>
    </xf>
    <xf numFmtId="49" fontId="19" fillId="0" borderId="0" xfId="0" applyNumberFormat="1" applyFont="1" applyAlignment="1">
      <alignment horizontal="left"/>
    </xf>
    <xf numFmtId="0" fontId="19" fillId="0" borderId="19" xfId="0" applyFont="1" applyBorder="1" applyAlignment="1">
      <alignment horizontal="left"/>
    </xf>
    <xf numFmtId="0" fontId="26" fillId="0" borderId="7" xfId="0" applyFont="1" applyBorder="1" applyAlignment="1">
      <alignment horizontal="right"/>
    </xf>
    <xf numFmtId="0" fontId="26" fillId="0" borderId="0" xfId="0" applyFont="1" applyAlignment="1">
      <alignment vertical="center"/>
    </xf>
    <xf numFmtId="0" fontId="2" fillId="2" borderId="30" xfId="0" applyFont="1" applyFill="1" applyBorder="1" applyAlignment="1">
      <alignment horizontal="center" vertical="top" wrapText="1"/>
    </xf>
    <xf numFmtId="3" fontId="2" fillId="0" borderId="3" xfId="0" applyNumberFormat="1" applyFont="1" applyBorder="1" applyAlignment="1" applyProtection="1">
      <alignment horizontal="left" vertical="top"/>
      <protection locked="0"/>
    </xf>
    <xf numFmtId="3" fontId="2" fillId="0" borderId="54" xfId="0" applyNumberFormat="1" applyFont="1" applyBorder="1" applyAlignment="1" applyProtection="1">
      <alignment horizontal="left" vertical="top"/>
      <protection locked="0"/>
    </xf>
    <xf numFmtId="3" fontId="2" fillId="0" borderId="22" xfId="0" applyNumberFormat="1" applyFont="1" applyBorder="1" applyAlignment="1" applyProtection="1">
      <alignment horizontal="left" vertical="top"/>
      <protection locked="0"/>
    </xf>
    <xf numFmtId="3" fontId="2" fillId="0" borderId="29" xfId="0" applyNumberFormat="1" applyFont="1" applyBorder="1" applyAlignment="1" applyProtection="1">
      <alignment horizontal="left" vertical="top"/>
      <protection locked="0"/>
    </xf>
    <xf numFmtId="3" fontId="2" fillId="0" borderId="0" xfId="0" applyNumberFormat="1" applyFont="1" applyAlignment="1" applyProtection="1">
      <alignment horizontal="left" vertical="top"/>
      <protection locked="0"/>
    </xf>
    <xf numFmtId="3" fontId="2" fillId="0" borderId="30" xfId="0" applyNumberFormat="1" applyFont="1" applyBorder="1" applyAlignment="1" applyProtection="1">
      <alignment horizontal="left" vertical="top"/>
      <protection locked="0"/>
    </xf>
    <xf numFmtId="3" fontId="2" fillId="0" borderId="40" xfId="0" applyNumberFormat="1" applyFont="1" applyBorder="1" applyAlignment="1" applyProtection="1">
      <alignment horizontal="left" vertical="top"/>
      <protection locked="0"/>
    </xf>
    <xf numFmtId="3" fontId="2" fillId="0" borderId="58" xfId="0" applyNumberFormat="1"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3" fontId="2" fillId="2" borderId="20" xfId="0" applyNumberFormat="1" applyFont="1" applyFill="1" applyBorder="1" applyAlignment="1">
      <alignment horizontal="left" vertical="top"/>
    </xf>
    <xf numFmtId="3" fontId="2" fillId="2" borderId="53" xfId="0" applyNumberFormat="1" applyFont="1" applyFill="1" applyBorder="1" applyAlignment="1">
      <alignment horizontal="left" vertical="top"/>
    </xf>
    <xf numFmtId="3" fontId="2" fillId="2" borderId="0" xfId="0" applyNumberFormat="1" applyFont="1" applyFill="1" applyAlignment="1">
      <alignment horizontal="left" vertical="top"/>
    </xf>
    <xf numFmtId="3" fontId="2" fillId="2" borderId="30" xfId="0" applyNumberFormat="1" applyFont="1" applyFill="1" applyBorder="1" applyAlignment="1">
      <alignment horizontal="left" vertical="top"/>
    </xf>
    <xf numFmtId="3" fontId="2" fillId="0" borderId="31" xfId="0" applyNumberFormat="1" applyFont="1" applyBorder="1" applyAlignment="1" applyProtection="1">
      <alignment horizontal="left" vertical="top"/>
      <protection locked="0"/>
    </xf>
    <xf numFmtId="3" fontId="2" fillId="2" borderId="40" xfId="0" applyNumberFormat="1" applyFont="1" applyFill="1" applyBorder="1" applyAlignment="1">
      <alignment horizontal="left" vertical="top"/>
    </xf>
    <xf numFmtId="3" fontId="2" fillId="2" borderId="58" xfId="0" applyNumberFormat="1" applyFont="1" applyFill="1" applyBorder="1" applyAlignment="1">
      <alignment horizontal="left" vertical="top"/>
    </xf>
    <xf numFmtId="0" fontId="0" fillId="0" borderId="0" xfId="0" applyAlignment="1">
      <alignment vertical="top"/>
    </xf>
    <xf numFmtId="0" fontId="35" fillId="0" borderId="0" xfId="0" applyFont="1" applyAlignment="1">
      <alignment vertical="center" wrapText="1"/>
    </xf>
    <xf numFmtId="0" fontId="9" fillId="4" borderId="0" xfId="0" applyFont="1" applyFill="1" applyAlignment="1">
      <alignment vertical="center" wrapText="1"/>
    </xf>
    <xf numFmtId="0" fontId="9" fillId="4" borderId="0" xfId="0" applyFont="1" applyFill="1" applyAlignment="1">
      <alignment horizontal="right" vertical="center" wrapText="1"/>
    </xf>
    <xf numFmtId="0" fontId="1" fillId="5" borderId="0" xfId="0" applyFont="1" applyFill="1" applyAlignment="1">
      <alignment vertical="top" wrapText="1"/>
    </xf>
    <xf numFmtId="0" fontId="20" fillId="0" borderId="0" xfId="0" applyFont="1" applyAlignment="1" applyProtection="1">
      <alignment horizontal="right" vertical="center"/>
      <protection locked="0"/>
    </xf>
    <xf numFmtId="0" fontId="20" fillId="0" borderId="7" xfId="0" applyFont="1" applyBorder="1" applyAlignment="1">
      <alignment horizontal="right"/>
    </xf>
    <xf numFmtId="10" fontId="1" fillId="0" borderId="39" xfId="0" applyNumberFormat="1" applyFont="1" applyBorder="1" applyAlignment="1" applyProtection="1">
      <alignment horizontal="right"/>
      <protection locked="0"/>
    </xf>
    <xf numFmtId="10" fontId="1" fillId="0" borderId="70" xfId="0" applyNumberFormat="1" applyFont="1" applyBorder="1" applyAlignment="1" applyProtection="1">
      <alignment horizontal="right"/>
      <protection locked="0"/>
    </xf>
    <xf numFmtId="49" fontId="14" fillId="0" borderId="3" xfId="0" applyNumberFormat="1" applyFont="1" applyBorder="1" applyAlignment="1" applyProtection="1">
      <alignment horizontal="right"/>
      <protection locked="0"/>
    </xf>
    <xf numFmtId="164" fontId="7" fillId="0" borderId="8" xfId="0" applyNumberFormat="1" applyFont="1" applyBorder="1" applyAlignment="1" applyProtection="1">
      <alignment horizontal="right"/>
      <protection locked="0"/>
    </xf>
    <xf numFmtId="3" fontId="1" fillId="2" borderId="57" xfId="0" applyNumberFormat="1" applyFont="1" applyFill="1" applyBorder="1" applyAlignment="1">
      <alignment vertical="top"/>
    </xf>
    <xf numFmtId="164" fontId="7" fillId="0" borderId="20" xfId="0" applyNumberFormat="1" applyFont="1" applyBorder="1" applyAlignment="1" applyProtection="1">
      <alignment horizontal="right"/>
      <protection locked="0"/>
    </xf>
    <xf numFmtId="49" fontId="1" fillId="0" borderId="10" xfId="0" applyNumberFormat="1" applyFont="1" applyBorder="1" applyAlignment="1" applyProtection="1">
      <alignment horizontal="right"/>
      <protection locked="0"/>
    </xf>
    <xf numFmtId="164" fontId="7" fillId="0" borderId="20" xfId="0" applyNumberFormat="1" applyFont="1" applyBorder="1" applyAlignment="1">
      <alignment horizontal="right"/>
    </xf>
    <xf numFmtId="49" fontId="1" fillId="0" borderId="10" xfId="0" applyNumberFormat="1" applyFont="1" applyBorder="1" applyAlignment="1">
      <alignment horizontal="right"/>
    </xf>
    <xf numFmtId="49" fontId="14" fillId="0" borderId="3" xfId="0" applyNumberFormat="1" applyFont="1" applyBorder="1" applyAlignment="1">
      <alignment horizontal="right"/>
    </xf>
    <xf numFmtId="164" fontId="7" fillId="0" borderId="8" xfId="0" applyNumberFormat="1" applyFont="1" applyBorder="1" applyAlignment="1">
      <alignment horizontal="right"/>
    </xf>
    <xf numFmtId="3" fontId="3" fillId="0" borderId="26" xfId="0" applyNumberFormat="1" applyFont="1" applyBorder="1" applyAlignment="1" applyProtection="1">
      <alignment horizontal="right"/>
      <protection locked="0"/>
    </xf>
    <xf numFmtId="10" fontId="3" fillId="0" borderId="26" xfId="0" applyNumberFormat="1" applyFont="1" applyBorder="1" applyAlignment="1">
      <alignment horizontal="right"/>
    </xf>
    <xf numFmtId="0" fontId="3" fillId="0" borderId="2" xfId="0" applyFont="1" applyBorder="1" applyAlignment="1" applyProtection="1">
      <alignment horizontal="right"/>
      <protection locked="0"/>
    </xf>
    <xf numFmtId="0" fontId="3" fillId="0" borderId="17" xfId="0" applyFont="1" applyBorder="1" applyAlignment="1">
      <alignment horizontal="right"/>
    </xf>
    <xf numFmtId="3" fontId="1" fillId="0" borderId="31" xfId="0" applyNumberFormat="1" applyFont="1" applyBorder="1" applyAlignment="1" applyProtection="1">
      <alignment horizontal="right"/>
      <protection locked="0"/>
    </xf>
    <xf numFmtId="14" fontId="13" fillId="4" borderId="0" xfId="0" applyNumberFormat="1" applyFont="1" applyFill="1" applyAlignment="1" applyProtection="1">
      <alignment horizontal="left"/>
      <protection locked="0"/>
    </xf>
    <xf numFmtId="0" fontId="13" fillId="4" borderId="0" xfId="0" applyFont="1" applyFill="1" applyAlignment="1">
      <alignment vertical="center" wrapText="1"/>
    </xf>
    <xf numFmtId="0" fontId="0" fillId="0" borderId="0" xfId="0" applyAlignment="1">
      <alignment vertical="center" wrapText="1"/>
    </xf>
    <xf numFmtId="0" fontId="9" fillId="4" borderId="0" xfId="0" applyFont="1" applyFill="1" applyAlignment="1">
      <alignment horizontal="left" vertical="center" wrapText="1"/>
    </xf>
    <xf numFmtId="0" fontId="0" fillId="0" borderId="0" xfId="0" applyAlignment="1">
      <alignment horizontal="left" vertical="center" wrapText="1"/>
    </xf>
    <xf numFmtId="49" fontId="1" fillId="0" borderId="0" xfId="0" quotePrefix="1" applyNumberFormat="1" applyFont="1" applyAlignment="1">
      <alignment vertical="top" wrapText="1"/>
    </xf>
    <xf numFmtId="0" fontId="0" fillId="0" borderId="0" xfId="0" applyAlignment="1">
      <alignment wrapText="1"/>
    </xf>
    <xf numFmtId="0" fontId="8" fillId="4" borderId="0" xfId="0" applyFont="1" applyFill="1" applyAlignment="1">
      <alignment horizontal="left" vertical="top"/>
    </xf>
    <xf numFmtId="0" fontId="9" fillId="4" borderId="0" xfId="0" applyFont="1" applyFill="1" applyAlignment="1">
      <alignment vertical="top"/>
    </xf>
    <xf numFmtId="0" fontId="15" fillId="2" borderId="0" xfId="1" applyFont="1" applyFill="1" applyBorder="1" applyAlignment="1" applyProtection="1">
      <alignment horizontal="right" vertical="top"/>
      <protection locked="0"/>
    </xf>
    <xf numFmtId="49" fontId="3" fillId="0" borderId="0" xfId="0" applyNumberFormat="1" applyFont="1" applyAlignment="1">
      <alignment vertical="top" wrapText="1"/>
    </xf>
    <xf numFmtId="0" fontId="1" fillId="0" borderId="0" xfId="0" applyFont="1" applyAlignment="1">
      <alignment vertical="top" wrapText="1"/>
    </xf>
    <xf numFmtId="0" fontId="8" fillId="4" borderId="0" xfId="0" applyFont="1" applyFill="1" applyAlignment="1">
      <alignment vertical="top"/>
    </xf>
    <xf numFmtId="0" fontId="11" fillId="4" borderId="0" xfId="0" applyFont="1" applyFill="1" applyAlignment="1">
      <alignment vertical="top"/>
    </xf>
    <xf numFmtId="49" fontId="1" fillId="0" borderId="0" xfId="0" applyNumberFormat="1" applyFont="1" applyAlignment="1">
      <alignment vertical="top" wrapText="1"/>
    </xf>
    <xf numFmtId="0" fontId="1" fillId="0" borderId="0" xfId="0" applyFont="1" applyAlignment="1">
      <alignment vertical="center" wrapText="1"/>
    </xf>
    <xf numFmtId="0" fontId="1" fillId="0" borderId="0" xfId="1" quotePrefix="1" applyFont="1" applyAlignment="1" applyProtection="1">
      <alignment vertical="top" wrapText="1"/>
    </xf>
    <xf numFmtId="0" fontId="0" fillId="0" borderId="0" xfId="0" applyAlignment="1">
      <alignment vertical="top" wrapText="1"/>
    </xf>
    <xf numFmtId="0" fontId="7"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7" fillId="0" borderId="0" xfId="0" applyFont="1" applyAlignment="1">
      <alignment wrapText="1"/>
    </xf>
    <xf numFmtId="0" fontId="3" fillId="0" borderId="0" xfId="0" applyFont="1" applyAlignment="1">
      <alignment vertical="top" wrapText="1"/>
    </xf>
    <xf numFmtId="0" fontId="1" fillId="0" borderId="0" xfId="0" applyFont="1" applyAlignment="1" applyProtection="1">
      <alignment horizontal="left" vertical="center"/>
      <protection locked="0"/>
    </xf>
    <xf numFmtId="0" fontId="0" fillId="0" borderId="0" xfId="0" applyAlignment="1">
      <alignment horizontal="left"/>
    </xf>
    <xf numFmtId="0" fontId="0" fillId="0" borderId="0" xfId="0"/>
    <xf numFmtId="0" fontId="7" fillId="0" borderId="0" xfId="0" applyFont="1" applyAlignment="1">
      <alignment vertical="center" wrapText="1"/>
    </xf>
    <xf numFmtId="0" fontId="7" fillId="0" borderId="4" xfId="0" applyFont="1" applyBorder="1" applyAlignment="1">
      <alignment vertical="center" wrapText="1"/>
    </xf>
    <xf numFmtId="0" fontId="0" fillId="0" borderId="4" xfId="0" applyBorder="1" applyAlignment="1">
      <alignment vertical="center" wrapText="1"/>
    </xf>
    <xf numFmtId="0" fontId="7" fillId="0" borderId="4" xfId="0" applyFont="1"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49" fontId="3" fillId="0" borderId="0" xfId="0" applyNumberFormat="1" applyFont="1" applyAlignment="1" applyProtection="1">
      <alignment horizontal="left"/>
      <protection locked="0"/>
    </xf>
    <xf numFmtId="0" fontId="1" fillId="0" borderId="19" xfId="0" applyFont="1" applyBorder="1" applyAlignment="1" applyProtection="1">
      <alignment horizontal="left"/>
      <protection locked="0"/>
    </xf>
    <xf numFmtId="0" fontId="22" fillId="4" borderId="0" xfId="0" applyFont="1" applyFill="1" applyAlignment="1" applyProtection="1">
      <alignment horizontal="left"/>
      <protection locked="0"/>
    </xf>
    <xf numFmtId="0" fontId="0" fillId="0" borderId="0" xfId="0" applyProtection="1">
      <protection locked="0"/>
    </xf>
    <xf numFmtId="0" fontId="1" fillId="0" borderId="20" xfId="0" applyFont="1" applyBorder="1" applyAlignment="1" applyProtection="1">
      <alignment horizontal="left"/>
      <protection locked="0"/>
    </xf>
    <xf numFmtId="0" fontId="1" fillId="0" borderId="26" xfId="0" applyFont="1" applyBorder="1" applyAlignment="1" applyProtection="1">
      <alignment horizontal="left"/>
      <protection locked="0"/>
    </xf>
    <xf numFmtId="49" fontId="1" fillId="0" borderId="22" xfId="0" applyNumberFormat="1" applyFont="1" applyBorder="1" applyAlignment="1" applyProtection="1">
      <alignment horizontal="left"/>
      <protection locked="0"/>
    </xf>
    <xf numFmtId="49" fontId="1" fillId="0" borderId="27" xfId="0" applyNumberFormat="1" applyFont="1" applyBorder="1" applyAlignment="1" applyProtection="1">
      <alignment horizontal="left"/>
      <protection locked="0"/>
    </xf>
    <xf numFmtId="0" fontId="15" fillId="2" borderId="0" xfId="1" applyFont="1" applyFill="1" applyAlignment="1" applyProtection="1">
      <alignment horizontal="right"/>
    </xf>
    <xf numFmtId="0" fontId="15" fillId="0" borderId="0" xfId="1" applyFont="1" applyAlignment="1" applyProtection="1">
      <alignment horizontal="right"/>
    </xf>
    <xf numFmtId="0" fontId="1" fillId="0" borderId="22" xfId="0" applyFont="1" applyBorder="1" applyAlignment="1" applyProtection="1">
      <alignment horizontal="left"/>
      <protection locked="0"/>
    </xf>
    <xf numFmtId="0" fontId="1" fillId="0" borderId="27" xfId="0" applyFont="1" applyBorder="1" applyAlignment="1" applyProtection="1">
      <alignment horizontal="left"/>
      <protection locked="0"/>
    </xf>
    <xf numFmtId="49" fontId="14" fillId="0" borderId="22" xfId="0" applyNumberFormat="1" applyFont="1" applyBorder="1" applyAlignment="1" applyProtection="1">
      <alignment horizontal="left"/>
      <protection locked="0"/>
    </xf>
    <xf numFmtId="0" fontId="0" fillId="0" borderId="27" xfId="0" applyBorder="1" applyAlignment="1">
      <alignment horizontal="left"/>
    </xf>
    <xf numFmtId="49" fontId="28" fillId="0" borderId="69" xfId="1" applyNumberFormat="1" applyFont="1" applyBorder="1" applyAlignment="1" applyProtection="1">
      <alignment horizontal="left"/>
      <protection locked="0"/>
    </xf>
    <xf numFmtId="0" fontId="0" fillId="0" borderId="28" xfId="0" applyBorder="1" applyAlignment="1">
      <alignment horizontal="left"/>
    </xf>
    <xf numFmtId="49" fontId="1" fillId="0" borderId="22" xfId="0" applyNumberFormat="1" applyFont="1" applyBorder="1" applyAlignment="1">
      <alignment horizontal="left"/>
    </xf>
    <xf numFmtId="0" fontId="1" fillId="0" borderId="27" xfId="0" applyFont="1" applyBorder="1" applyAlignment="1">
      <alignment horizontal="left"/>
    </xf>
    <xf numFmtId="49" fontId="3" fillId="0" borderId="0" xfId="0" applyNumberFormat="1" applyFont="1" applyAlignment="1">
      <alignment horizontal="left"/>
    </xf>
    <xf numFmtId="0" fontId="1" fillId="0" borderId="19" xfId="0" applyFont="1" applyBorder="1" applyAlignment="1">
      <alignment horizontal="left"/>
    </xf>
    <xf numFmtId="0" fontId="1" fillId="0" borderId="20" xfId="0" applyFont="1" applyBorder="1" applyAlignment="1">
      <alignment horizontal="left"/>
    </xf>
    <xf numFmtId="0" fontId="1" fillId="0" borderId="26" xfId="0" applyFont="1" applyBorder="1" applyAlignment="1">
      <alignment horizontal="left"/>
    </xf>
    <xf numFmtId="0" fontId="1" fillId="0" borderId="22" xfId="0" applyFont="1" applyBorder="1" applyAlignment="1">
      <alignment horizontal="left"/>
    </xf>
    <xf numFmtId="49" fontId="14" fillId="0" borderId="22" xfId="0" applyNumberFormat="1" applyFont="1" applyBorder="1" applyAlignment="1">
      <alignment horizontal="left"/>
    </xf>
    <xf numFmtId="49" fontId="28" fillId="0" borderId="69" xfId="1" applyNumberFormat="1" applyFont="1" applyBorder="1" applyAlignment="1" applyProtection="1">
      <alignment horizontal="left"/>
    </xf>
    <xf numFmtId="0" fontId="29" fillId="0" borderId="44" xfId="0" applyFont="1" applyBorder="1" applyAlignment="1">
      <alignment horizontal="center" vertical="center"/>
    </xf>
    <xf numFmtId="0" fontId="29" fillId="0" borderId="45" xfId="0" applyFont="1" applyBorder="1" applyAlignment="1">
      <alignment horizontal="center" vertical="center"/>
    </xf>
    <xf numFmtId="0" fontId="29" fillId="0" borderId="44" xfId="0" applyFont="1"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29" fillId="0" borderId="47" xfId="0" applyFont="1" applyBorder="1" applyAlignment="1">
      <alignment horizontal="center" vertical="top"/>
    </xf>
    <xf numFmtId="0" fontId="0" fillId="0" borderId="48" xfId="0" applyBorder="1"/>
    <xf numFmtId="0" fontId="0" fillId="0" borderId="49" xfId="0" applyBorder="1"/>
    <xf numFmtId="0" fontId="0" fillId="0" borderId="48" xfId="0" applyBorder="1" applyAlignment="1">
      <alignment horizontal="center"/>
    </xf>
    <xf numFmtId="0" fontId="0" fillId="0" borderId="49" xfId="0" applyBorder="1" applyAlignment="1">
      <alignment horizontal="center"/>
    </xf>
    <xf numFmtId="0" fontId="29" fillId="0" borderId="47" xfId="0" applyFont="1" applyBorder="1" applyAlignment="1">
      <alignment horizontal="center" vertical="center"/>
    </xf>
    <xf numFmtId="0" fontId="29" fillId="0" borderId="48" xfId="0" applyFont="1" applyBorder="1" applyAlignment="1">
      <alignment horizontal="center" vertical="center"/>
    </xf>
    <xf numFmtId="0" fontId="29" fillId="0" borderId="49" xfId="0" applyFont="1" applyBorder="1" applyAlignment="1">
      <alignment horizontal="center" vertical="center"/>
    </xf>
    <xf numFmtId="0" fontId="5" fillId="0" borderId="0" xfId="0" applyFont="1" applyAlignment="1">
      <alignment horizontal="right" vertical="top" wrapText="1"/>
    </xf>
    <xf numFmtId="0" fontId="0" fillId="0" borderId="30" xfId="0" applyBorder="1" applyAlignment="1">
      <alignment vertical="top"/>
    </xf>
    <xf numFmtId="3" fontId="1" fillId="2" borderId="52" xfId="0" applyNumberFormat="1" applyFont="1" applyFill="1" applyBorder="1" applyAlignment="1">
      <alignment horizontal="center" textRotation="90" wrapText="1"/>
    </xf>
    <xf numFmtId="0" fontId="0" fillId="0" borderId="52" xfId="0" applyBorder="1"/>
    <xf numFmtId="0" fontId="0" fillId="0" borderId="59" xfId="0" applyBorder="1"/>
    <xf numFmtId="3" fontId="1" fillId="2" borderId="30" xfId="0" applyNumberFormat="1" applyFont="1" applyFill="1" applyBorder="1" applyAlignment="1">
      <alignment horizontal="center" textRotation="90" wrapText="1"/>
    </xf>
    <xf numFmtId="0" fontId="0" fillId="0" borderId="30" xfId="0" applyBorder="1"/>
    <xf numFmtId="0" fontId="0" fillId="0" borderId="58" xfId="0" applyBorder="1"/>
    <xf numFmtId="3" fontId="1" fillId="2" borderId="11" xfId="0" applyNumberFormat="1" applyFont="1" applyFill="1" applyBorder="1" applyAlignment="1">
      <alignment horizontal="center" textRotation="90" wrapText="1"/>
    </xf>
    <xf numFmtId="0" fontId="0" fillId="0" borderId="11" xfId="0" applyBorder="1"/>
    <xf numFmtId="0" fontId="0" fillId="0" borderId="57" xfId="0" applyBorder="1"/>
    <xf numFmtId="3" fontId="1" fillId="2" borderId="0" xfId="0" applyNumberFormat="1" applyFont="1" applyFill="1" applyAlignment="1">
      <alignment horizontal="center" textRotation="90" wrapText="1"/>
    </xf>
    <xf numFmtId="0" fontId="0" fillId="0" borderId="40" xfId="0" applyBorder="1"/>
    <xf numFmtId="3" fontId="1" fillId="2" borderId="19" xfId="0" applyNumberFormat="1" applyFont="1" applyFill="1" applyBorder="1" applyAlignment="1">
      <alignment horizontal="center" textRotation="90" wrapText="1"/>
    </xf>
    <xf numFmtId="0" fontId="0" fillId="0" borderId="9" xfId="0" applyBorder="1"/>
    <xf numFmtId="0" fontId="0" fillId="0" borderId="38" xfId="0" applyBorder="1"/>
    <xf numFmtId="0" fontId="5" fillId="0" borderId="0" xfId="0" applyFont="1" applyAlignment="1">
      <alignment horizontal="right" vertical="top"/>
    </xf>
    <xf numFmtId="0" fontId="0" fillId="0" borderId="0" xfId="0" applyAlignment="1">
      <alignment vertical="top"/>
    </xf>
    <xf numFmtId="0" fontId="27" fillId="6" borderId="11" xfId="0" applyFont="1" applyFill="1" applyBorder="1" applyAlignment="1">
      <alignment horizontal="left" vertical="center"/>
    </xf>
    <xf numFmtId="0" fontId="23" fillId="6" borderId="0" xfId="0" applyFont="1" applyFill="1" applyAlignment="1">
      <alignment vertical="center"/>
    </xf>
    <xf numFmtId="0" fontId="1" fillId="0" borderId="56" xfId="0" applyFont="1" applyBorder="1" applyAlignment="1">
      <alignment horizontal="justify" vertical="top" wrapText="1"/>
    </xf>
    <xf numFmtId="0" fontId="0" fillId="0" borderId="50" xfId="0" applyBorder="1" applyAlignment="1">
      <alignment horizontal="justify" vertical="top"/>
    </xf>
    <xf numFmtId="0" fontId="0" fillId="0" borderId="51" xfId="0" applyBorder="1" applyAlignment="1">
      <alignment horizontal="justify" vertical="top"/>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xdr:row>
          <xdr:rowOff>9525</xdr:rowOff>
        </xdr:from>
        <xdr:to>
          <xdr:col>3</xdr:col>
          <xdr:colOff>561975</xdr:colOff>
          <xdr:row>2</xdr:row>
          <xdr:rowOff>161925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KGS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2</xdr:row>
          <xdr:rowOff>0</xdr:rowOff>
        </xdr:from>
        <xdr:to>
          <xdr:col>3</xdr:col>
          <xdr:colOff>1476375</xdr:colOff>
          <xdr:row>2</xdr:row>
          <xdr:rowOff>161925</xdr:rowOff>
        </xdr:to>
        <xdr:sp macro="" textlink="">
          <xdr:nvSpPr>
            <xdr:cNvPr id="1032" name="Check Box 8" descr="Bund"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solidFill>
              <a:srgbClr val="000000" mc:Ignorable="a14" a14:legacySpreadsheetColorIndex="8">
                <a:alpha val="0"/>
              </a:srgbClr>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LORO/FR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xdr:row>
          <xdr:rowOff>9525</xdr:rowOff>
        </xdr:from>
        <xdr:to>
          <xdr:col>2</xdr:col>
          <xdr:colOff>866775</xdr:colOff>
          <xdr:row>3</xdr:row>
          <xdr:rowOff>161925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ASTRA/IVS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828675</xdr:colOff>
          <xdr:row>17</xdr:row>
          <xdr:rowOff>219075</xdr:rowOff>
        </xdr:from>
        <xdr:to>
          <xdr:col>3</xdr:col>
          <xdr:colOff>1409700</xdr:colOff>
          <xdr:row>19</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KGS B</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619125</xdr:colOff>
          <xdr:row>19</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KGS A </a:t>
              </a:r>
            </a:p>
          </xdr:txBody>
        </xdr:sp>
        <xdr:clientData/>
      </xdr:twoCellAnchor>
    </mc:Choice>
    <mc:Fallback/>
  </mc:AlternateContent>
  <xdr:oneCellAnchor>
    <xdr:from>
      <xdr:col>0</xdr:col>
      <xdr:colOff>11043</xdr:colOff>
      <xdr:row>22</xdr:row>
      <xdr:rowOff>7258</xdr:rowOff>
    </xdr:from>
    <xdr:ext cx="2932182" cy="735692"/>
    <xdr:sp macro="" textlink="" fLocksText="0">
      <xdr:nvSpPr>
        <xdr:cNvPr id="16" name="ZoneTexte 15">
          <a:extLst>
            <a:ext uri="{FF2B5EF4-FFF2-40B4-BE49-F238E27FC236}">
              <a16:creationId xmlns:a16="http://schemas.microsoft.com/office/drawing/2014/main" id="{00000000-0008-0000-0100-000010000000}"/>
            </a:ext>
          </a:extLst>
        </xdr:cNvPr>
        <xdr:cNvSpPr txBox="1"/>
      </xdr:nvSpPr>
      <xdr:spPr>
        <a:xfrm>
          <a:off x="11043" y="4188733"/>
          <a:ext cx="2932182" cy="735692"/>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tIns="36000" rIns="36000" bIns="36000" rtlCol="0" anchor="t">
          <a:noAutofit/>
        </a:bodyPr>
        <a:lstStyle/>
        <a:p>
          <a:pPr algn="l"/>
          <a:r>
            <a:rPr lang="fr-CH" sz="900"/>
            <a:t>Kommentar:</a:t>
          </a:r>
        </a:p>
      </xdr:txBody>
    </xdr:sp>
    <xdr:clientData fLocksWithSheet="0"/>
  </xdr:oneCellAnchor>
  <mc:AlternateContent xmlns:mc="http://schemas.openxmlformats.org/markup-compatibility/2006">
    <mc:Choice xmlns:a14="http://schemas.microsoft.com/office/drawing/2010/main" Requires="a14">
      <xdr:twoCellAnchor editAs="oneCell">
        <xdr:from>
          <xdr:col>2</xdr:col>
          <xdr:colOff>28575</xdr:colOff>
          <xdr:row>38</xdr:row>
          <xdr:rowOff>9525</xdr:rowOff>
        </xdr:from>
        <xdr:to>
          <xdr:col>2</xdr:col>
          <xdr:colOff>600075</xdr:colOff>
          <xdr:row>39</xdr:row>
          <xdr:rowOff>28575</xdr:rowOff>
        </xdr:to>
        <xdr:sp macro="" textlink="">
          <xdr:nvSpPr>
            <xdr:cNvPr id="1070" name="Check Box 46" descr="Bund"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Datum: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42</xdr:row>
          <xdr:rowOff>28575</xdr:rowOff>
        </xdr:from>
        <xdr:to>
          <xdr:col>2</xdr:col>
          <xdr:colOff>876300</xdr:colOff>
          <xdr:row>43</xdr:row>
          <xdr:rowOff>47625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Projektpläne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44</xdr:row>
          <xdr:rowOff>28575</xdr:rowOff>
        </xdr:from>
        <xdr:to>
          <xdr:col>2</xdr:col>
          <xdr:colOff>1152525</xdr:colOff>
          <xdr:row>45</xdr:row>
          <xdr:rowOff>47625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Photos Vorzustand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28575</xdr:rowOff>
        </xdr:from>
        <xdr:to>
          <xdr:col>2</xdr:col>
          <xdr:colOff>990600</xdr:colOff>
          <xdr:row>44</xdr:row>
          <xdr:rowOff>47625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Arbeitsbeschrieb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40</xdr:row>
          <xdr:rowOff>9525</xdr:rowOff>
        </xdr:from>
        <xdr:to>
          <xdr:col>2</xdr:col>
          <xdr:colOff>1371600</xdr:colOff>
          <xdr:row>41</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BKP Kostenvoranschlag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0</xdr:rowOff>
        </xdr:from>
        <xdr:to>
          <xdr:col>2</xdr:col>
          <xdr:colOff>1266825</xdr:colOff>
          <xdr:row>40</xdr:row>
          <xdr:rowOff>38100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Unternehmerofferten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xdr:row>
          <xdr:rowOff>9525</xdr:rowOff>
        </xdr:from>
        <xdr:to>
          <xdr:col>2</xdr:col>
          <xdr:colOff>1190625</xdr:colOff>
          <xdr:row>42</xdr:row>
          <xdr:rowOff>38100</xdr:rowOff>
        </xdr:to>
        <xdr:sp macro="" textlink="">
          <xdr:nvSpPr>
            <xdr:cNvPr id="1082" name="Check Box 58" descr="Bund"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Steuereinschätzung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3</xdr:row>
          <xdr:rowOff>0</xdr:rowOff>
        </xdr:from>
        <xdr:to>
          <xdr:col>3</xdr:col>
          <xdr:colOff>1476375</xdr:colOff>
          <xdr:row>3</xdr:row>
          <xdr:rowOff>180975</xdr:rowOff>
        </xdr:to>
        <xdr:sp macro="" textlink="">
          <xdr:nvSpPr>
            <xdr:cNvPr id="1113" name="Check Box 89" descr="Bund"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solidFill>
              <a:srgbClr val="000000" mc:Ignorable="a14" a14:legacySpreadsheetColorIndex="8">
                <a:alpha val="0"/>
              </a:srgbClr>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LORO/ROM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904875</xdr:colOff>
          <xdr:row>1</xdr:row>
          <xdr:rowOff>104775</xdr:rowOff>
        </xdr:from>
        <xdr:to>
          <xdr:col>2</xdr:col>
          <xdr:colOff>1485900</xdr:colOff>
          <xdr:row>2</xdr:row>
          <xdr:rowOff>180975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FLS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904875</xdr:colOff>
          <xdr:row>2</xdr:row>
          <xdr:rowOff>200025</xdr:rowOff>
        </xdr:from>
        <xdr:to>
          <xdr:col>2</xdr:col>
          <xdr:colOff>1457325</xdr:colOff>
          <xdr:row>3</xdr:row>
          <xdr:rowOff>180975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FM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xdr:row>
          <xdr:rowOff>104775</xdr:rowOff>
        </xdr:from>
        <xdr:to>
          <xdr:col>2</xdr:col>
          <xdr:colOff>752475</xdr:colOff>
          <xdr:row>2</xdr:row>
          <xdr:rowOff>180975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BAK/BUND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9525</xdr:rowOff>
        </xdr:from>
        <xdr:to>
          <xdr:col>3</xdr:col>
          <xdr:colOff>561975</xdr:colOff>
          <xdr:row>3</xdr:row>
          <xdr:rowOff>161925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LWA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18</xdr:row>
          <xdr:rowOff>0</xdr:rowOff>
        </xdr:from>
        <xdr:to>
          <xdr:col>2</xdr:col>
          <xdr:colOff>1438275</xdr:colOff>
          <xdr:row>19</xdr:row>
          <xdr:rowOff>9525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GRUNDBUCHEINTRAG/BAK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xdr:row>
          <xdr:rowOff>9525</xdr:rowOff>
        </xdr:from>
        <xdr:to>
          <xdr:col>3</xdr:col>
          <xdr:colOff>600075</xdr:colOff>
          <xdr:row>39</xdr:row>
          <xdr:rowOff>28575</xdr:rowOff>
        </xdr:to>
        <xdr:sp macro="" textlink="">
          <xdr:nvSpPr>
            <xdr:cNvPr id="1123" name="Check Box 99" descr="Bund"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Datum: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xdr:row>
          <xdr:rowOff>28575</xdr:rowOff>
        </xdr:from>
        <xdr:to>
          <xdr:col>3</xdr:col>
          <xdr:colOff>1419225</xdr:colOff>
          <xdr:row>43</xdr:row>
          <xdr:rowOff>47625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Ausführungspläne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28575</xdr:rowOff>
        </xdr:from>
        <xdr:to>
          <xdr:col>3</xdr:col>
          <xdr:colOff>1400175</xdr:colOff>
          <xdr:row>45</xdr:row>
          <xdr:rowOff>47625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Photos Nachzustand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28575</xdr:rowOff>
        </xdr:from>
        <xdr:to>
          <xdr:col>3</xdr:col>
          <xdr:colOff>1257300</xdr:colOff>
          <xdr:row>44</xdr:row>
          <xdr:rowOff>47625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Restaurierungsbericht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9525</xdr:rowOff>
        </xdr:from>
        <xdr:to>
          <xdr:col>3</xdr:col>
          <xdr:colOff>1362075</xdr:colOff>
          <xdr:row>41</xdr:row>
          <xdr:rowOff>38100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BKP Schlussabrechnung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0</xdr:rowOff>
        </xdr:from>
        <xdr:to>
          <xdr:col>3</xdr:col>
          <xdr:colOff>1419225</xdr:colOff>
          <xdr:row>40</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Unternehmerrechnungen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9525</xdr:rowOff>
        </xdr:from>
        <xdr:to>
          <xdr:col>3</xdr:col>
          <xdr:colOff>1190625</xdr:colOff>
          <xdr:row>42</xdr:row>
          <xdr:rowOff>38100</xdr:rowOff>
        </xdr:to>
        <xdr:sp macro="" textlink="">
          <xdr:nvSpPr>
            <xdr:cNvPr id="1129" name="Check Box 105" descr="Bund"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Zahlungsnachweise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44450</xdr:colOff>
      <xdr:row>22</xdr:row>
      <xdr:rowOff>10433</xdr:rowOff>
    </xdr:from>
    <xdr:ext cx="2917826" cy="751567"/>
    <xdr:sp macro="" textlink="" fLocksText="0">
      <xdr:nvSpPr>
        <xdr:cNvPr id="9" name="ZoneTexte 8">
          <a:extLst>
            <a:ext uri="{FF2B5EF4-FFF2-40B4-BE49-F238E27FC236}">
              <a16:creationId xmlns:a16="http://schemas.microsoft.com/office/drawing/2014/main" id="{00000000-0008-0000-0200-000009000000}"/>
            </a:ext>
          </a:extLst>
        </xdr:cNvPr>
        <xdr:cNvSpPr txBox="1"/>
      </xdr:nvSpPr>
      <xdr:spPr>
        <a:xfrm>
          <a:off x="44450" y="4191908"/>
          <a:ext cx="2917826" cy="751567"/>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tIns="36000" rIns="36000" bIns="36000" rtlCol="0" anchor="t">
          <a:noAutofit/>
        </a:bodyPr>
        <a:lstStyle/>
        <a:p>
          <a:pPr algn="l"/>
          <a:r>
            <a:rPr lang="fr-CH" sz="900"/>
            <a:t>Kommentar:</a:t>
          </a:r>
        </a:p>
      </xdr:txBody>
    </xdr:sp>
    <xdr:clientData fLocksWithSheet="0"/>
  </xdr:oneCellAnchor>
  <mc:AlternateContent xmlns:mc="http://schemas.openxmlformats.org/markup-compatibility/2006">
    <mc:Choice xmlns:a14="http://schemas.microsoft.com/office/drawing/2010/main" Requires="a14">
      <xdr:twoCellAnchor>
        <xdr:from>
          <xdr:col>3</xdr:col>
          <xdr:colOff>838200</xdr:colOff>
          <xdr:row>17</xdr:row>
          <xdr:rowOff>219075</xdr:rowOff>
        </xdr:from>
        <xdr:to>
          <xdr:col>3</xdr:col>
          <xdr:colOff>1419225</xdr:colOff>
          <xdr:row>19</xdr:row>
          <xdr:rowOff>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200-00006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KGS B</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17</xdr:row>
          <xdr:rowOff>219075</xdr:rowOff>
        </xdr:from>
        <xdr:to>
          <xdr:col>3</xdr:col>
          <xdr:colOff>638175</xdr:colOff>
          <xdr:row>19</xdr:row>
          <xdr:rowOff>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200-00007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KGS 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38</xdr:row>
          <xdr:rowOff>0</xdr:rowOff>
        </xdr:from>
        <xdr:to>
          <xdr:col>2</xdr:col>
          <xdr:colOff>600075</xdr:colOff>
          <xdr:row>39</xdr:row>
          <xdr:rowOff>28575</xdr:rowOff>
        </xdr:to>
        <xdr:sp macro="" textlink="">
          <xdr:nvSpPr>
            <xdr:cNvPr id="8305" name="Check Box 113" descr="Bund" hidden="1">
              <a:extLst>
                <a:ext uri="{63B3BB69-23CF-44E3-9099-C40C66FF867C}">
                  <a14:compatExt spid="_x0000_s8305"/>
                </a:ext>
                <a:ext uri="{FF2B5EF4-FFF2-40B4-BE49-F238E27FC236}">
                  <a16:creationId xmlns:a16="http://schemas.microsoft.com/office/drawing/2014/main" id="{00000000-0008-0000-0200-00007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Datum: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28575</xdr:rowOff>
        </xdr:from>
        <xdr:to>
          <xdr:col>2</xdr:col>
          <xdr:colOff>885825</xdr:colOff>
          <xdr:row>43</xdr:row>
          <xdr:rowOff>38100</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200-00007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Projektpläne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44</xdr:row>
          <xdr:rowOff>28575</xdr:rowOff>
        </xdr:from>
        <xdr:to>
          <xdr:col>2</xdr:col>
          <xdr:colOff>1171575</xdr:colOff>
          <xdr:row>45</xdr:row>
          <xdr:rowOff>38100</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200-00007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Photos Vorzustand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43</xdr:row>
          <xdr:rowOff>28575</xdr:rowOff>
        </xdr:from>
        <xdr:to>
          <xdr:col>2</xdr:col>
          <xdr:colOff>1000125</xdr:colOff>
          <xdr:row>44</xdr:row>
          <xdr:rowOff>38100</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200-00007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Arbeitsbeschrieb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0</xdr:rowOff>
        </xdr:from>
        <xdr:to>
          <xdr:col>2</xdr:col>
          <xdr:colOff>1381125</xdr:colOff>
          <xdr:row>41</xdr:row>
          <xdr:rowOff>28575</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200-00007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BKP Kostenvoranschlag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38</xdr:row>
          <xdr:rowOff>180975</xdr:rowOff>
        </xdr:from>
        <xdr:to>
          <xdr:col>2</xdr:col>
          <xdr:colOff>1285875</xdr:colOff>
          <xdr:row>40</xdr:row>
          <xdr:rowOff>28575</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200-00007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Unternehmerofferten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0</xdr:rowOff>
        </xdr:from>
        <xdr:to>
          <xdr:col>2</xdr:col>
          <xdr:colOff>1209675</xdr:colOff>
          <xdr:row>42</xdr:row>
          <xdr:rowOff>28575</xdr:rowOff>
        </xdr:to>
        <xdr:sp macro="" textlink="">
          <xdr:nvSpPr>
            <xdr:cNvPr id="8311" name="Check Box 119" descr="Bund" hidden="1">
              <a:extLst>
                <a:ext uri="{63B3BB69-23CF-44E3-9099-C40C66FF867C}">
                  <a14:compatExt spid="_x0000_s8311"/>
                </a:ext>
                <a:ext uri="{FF2B5EF4-FFF2-40B4-BE49-F238E27FC236}">
                  <a16:creationId xmlns:a16="http://schemas.microsoft.com/office/drawing/2014/main" id="{00000000-0008-0000-0200-00007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Steuereinschätzung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17</xdr:row>
          <xdr:rowOff>219075</xdr:rowOff>
        </xdr:from>
        <xdr:to>
          <xdr:col>3</xdr:col>
          <xdr:colOff>0</xdr:colOff>
          <xdr:row>19</xdr:row>
          <xdr:rowOff>0</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200-00007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GRUNDBUCHEINTRAG/BAK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0</xdr:rowOff>
        </xdr:from>
        <xdr:to>
          <xdr:col>3</xdr:col>
          <xdr:colOff>600075</xdr:colOff>
          <xdr:row>39</xdr:row>
          <xdr:rowOff>28575</xdr:rowOff>
        </xdr:to>
        <xdr:sp macro="" textlink="">
          <xdr:nvSpPr>
            <xdr:cNvPr id="8313" name="Check Box 121" descr="Bund" hidden="1">
              <a:extLst>
                <a:ext uri="{63B3BB69-23CF-44E3-9099-C40C66FF867C}">
                  <a14:compatExt spid="_x0000_s8313"/>
                </a:ext>
                <a:ext uri="{FF2B5EF4-FFF2-40B4-BE49-F238E27FC236}">
                  <a16:creationId xmlns:a16="http://schemas.microsoft.com/office/drawing/2014/main" id="{00000000-0008-0000-0200-00007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Datum: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28575</xdr:rowOff>
        </xdr:from>
        <xdr:to>
          <xdr:col>3</xdr:col>
          <xdr:colOff>1438275</xdr:colOff>
          <xdr:row>43</xdr:row>
          <xdr:rowOff>38100</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200-00007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Ausführungspläne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xdr:row>
          <xdr:rowOff>28575</xdr:rowOff>
        </xdr:from>
        <xdr:to>
          <xdr:col>3</xdr:col>
          <xdr:colOff>1409700</xdr:colOff>
          <xdr:row>45</xdr:row>
          <xdr:rowOff>38100</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200-00007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Photos Nachzustand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28575</xdr:rowOff>
        </xdr:from>
        <xdr:to>
          <xdr:col>3</xdr:col>
          <xdr:colOff>1266825</xdr:colOff>
          <xdr:row>44</xdr:row>
          <xdr:rowOff>38100</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200-00007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Restaurierungsbericht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0</xdr:rowOff>
        </xdr:from>
        <xdr:to>
          <xdr:col>3</xdr:col>
          <xdr:colOff>1362075</xdr:colOff>
          <xdr:row>41</xdr:row>
          <xdr:rowOff>28575</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200-00007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BKP Schlussabrechnung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180975</xdr:rowOff>
        </xdr:from>
        <xdr:to>
          <xdr:col>3</xdr:col>
          <xdr:colOff>1438275</xdr:colOff>
          <xdr:row>40</xdr:row>
          <xdr:rowOff>28575</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200-00007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Unternehmerrechnungen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0</xdr:rowOff>
        </xdr:from>
        <xdr:to>
          <xdr:col>3</xdr:col>
          <xdr:colOff>1209675</xdr:colOff>
          <xdr:row>42</xdr:row>
          <xdr:rowOff>28575</xdr:rowOff>
        </xdr:to>
        <xdr:sp macro="" textlink="">
          <xdr:nvSpPr>
            <xdr:cNvPr id="8319" name="Check Box 127" descr="Bund" hidden="1">
              <a:extLst>
                <a:ext uri="{63B3BB69-23CF-44E3-9099-C40C66FF867C}">
                  <a14:compatExt spid="_x0000_s8319"/>
                </a:ext>
                <a:ext uri="{FF2B5EF4-FFF2-40B4-BE49-F238E27FC236}">
                  <a16:creationId xmlns:a16="http://schemas.microsoft.com/office/drawing/2014/main" id="{00000000-0008-0000-0200-00007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Zahlungsnachweise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1514475</xdr:colOff>
          <xdr:row>2</xdr:row>
          <xdr:rowOff>9525</xdr:rowOff>
        </xdr:from>
        <xdr:to>
          <xdr:col>3</xdr:col>
          <xdr:colOff>542925</xdr:colOff>
          <xdr:row>2</xdr:row>
          <xdr:rowOff>161925</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200-00008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KGS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xdr:row>
          <xdr:rowOff>9525</xdr:rowOff>
        </xdr:from>
        <xdr:to>
          <xdr:col>3</xdr:col>
          <xdr:colOff>1476375</xdr:colOff>
          <xdr:row>2</xdr:row>
          <xdr:rowOff>180975</xdr:rowOff>
        </xdr:to>
        <xdr:sp macro="" textlink="">
          <xdr:nvSpPr>
            <xdr:cNvPr id="8321" name="Check Box 129" descr="Bund" hidden="1">
              <a:extLst>
                <a:ext uri="{63B3BB69-23CF-44E3-9099-C40C66FF867C}">
                  <a14:compatExt spid="_x0000_s8321"/>
                </a:ext>
                <a:ext uri="{FF2B5EF4-FFF2-40B4-BE49-F238E27FC236}">
                  <a16:creationId xmlns:a16="http://schemas.microsoft.com/office/drawing/2014/main" id="{00000000-0008-0000-0200-000081200000}"/>
                </a:ext>
              </a:extLst>
            </xdr:cNvPr>
            <xdr:cNvSpPr/>
          </xdr:nvSpPr>
          <xdr:spPr bwMode="auto">
            <a:xfrm>
              <a:off x="0" y="0"/>
              <a:ext cx="0" cy="0"/>
            </a:xfrm>
            <a:prstGeom prst="rect">
              <a:avLst/>
            </a:prstGeom>
            <a:solidFill>
              <a:srgbClr val="000000" mc:Ignorable="a14" a14:legacySpreadsheetColorIndex="8">
                <a:alpha val="0"/>
              </a:srgbClr>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LORO/FR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28575</xdr:rowOff>
        </xdr:from>
        <xdr:to>
          <xdr:col>2</xdr:col>
          <xdr:colOff>866775</xdr:colOff>
          <xdr:row>3</xdr:row>
          <xdr:rowOff>180975</xdr:rowOff>
        </xdr:to>
        <xdr:sp macro="" textlink="">
          <xdr:nvSpPr>
            <xdr:cNvPr id="8322" name="Check Box 130" hidden="1">
              <a:extLst>
                <a:ext uri="{63B3BB69-23CF-44E3-9099-C40C66FF867C}">
                  <a14:compatExt spid="_x0000_s8322"/>
                </a:ext>
                <a:ext uri="{FF2B5EF4-FFF2-40B4-BE49-F238E27FC236}">
                  <a16:creationId xmlns:a16="http://schemas.microsoft.com/office/drawing/2014/main" id="{00000000-0008-0000-0200-00008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ASTRA/IVS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3</xdr:row>
          <xdr:rowOff>9525</xdr:rowOff>
        </xdr:from>
        <xdr:to>
          <xdr:col>3</xdr:col>
          <xdr:colOff>1476375</xdr:colOff>
          <xdr:row>3</xdr:row>
          <xdr:rowOff>190500</xdr:rowOff>
        </xdr:to>
        <xdr:sp macro="" textlink="">
          <xdr:nvSpPr>
            <xdr:cNvPr id="8323" name="Check Box 131" descr="Bund" hidden="1">
              <a:extLst>
                <a:ext uri="{63B3BB69-23CF-44E3-9099-C40C66FF867C}">
                  <a14:compatExt spid="_x0000_s8323"/>
                </a:ext>
                <a:ext uri="{FF2B5EF4-FFF2-40B4-BE49-F238E27FC236}">
                  <a16:creationId xmlns:a16="http://schemas.microsoft.com/office/drawing/2014/main" id="{00000000-0008-0000-0200-000083200000}"/>
                </a:ext>
              </a:extLst>
            </xdr:cNvPr>
            <xdr:cNvSpPr/>
          </xdr:nvSpPr>
          <xdr:spPr bwMode="auto">
            <a:xfrm>
              <a:off x="0" y="0"/>
              <a:ext cx="0" cy="0"/>
            </a:xfrm>
            <a:prstGeom prst="rect">
              <a:avLst/>
            </a:prstGeom>
            <a:solidFill>
              <a:srgbClr val="000000" mc:Ignorable="a14" a14:legacySpreadsheetColorIndex="8">
                <a:alpha val="0"/>
              </a:srgbClr>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LORO/ROM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904875</xdr:colOff>
          <xdr:row>1</xdr:row>
          <xdr:rowOff>104775</xdr:rowOff>
        </xdr:from>
        <xdr:to>
          <xdr:col>2</xdr:col>
          <xdr:colOff>1485900</xdr:colOff>
          <xdr:row>2</xdr:row>
          <xdr:rowOff>180975</xdr:rowOff>
        </xdr:to>
        <xdr:sp macro="" textlink="">
          <xdr:nvSpPr>
            <xdr:cNvPr id="8324" name="Check Box 132" hidden="1">
              <a:extLst>
                <a:ext uri="{63B3BB69-23CF-44E3-9099-C40C66FF867C}">
                  <a14:compatExt spid="_x0000_s8324"/>
                </a:ext>
                <a:ext uri="{FF2B5EF4-FFF2-40B4-BE49-F238E27FC236}">
                  <a16:creationId xmlns:a16="http://schemas.microsoft.com/office/drawing/2014/main" id="{00000000-0008-0000-0200-00008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FLS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904875</xdr:colOff>
          <xdr:row>3</xdr:row>
          <xdr:rowOff>0</xdr:rowOff>
        </xdr:from>
        <xdr:to>
          <xdr:col>2</xdr:col>
          <xdr:colOff>1447800</xdr:colOff>
          <xdr:row>3</xdr:row>
          <xdr:rowOff>180975</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FM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xdr:row>
          <xdr:rowOff>104775</xdr:rowOff>
        </xdr:from>
        <xdr:to>
          <xdr:col>2</xdr:col>
          <xdr:colOff>733425</xdr:colOff>
          <xdr:row>2</xdr:row>
          <xdr:rowOff>180975</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KGA/KANT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1514475</xdr:colOff>
          <xdr:row>3</xdr:row>
          <xdr:rowOff>28575</xdr:rowOff>
        </xdr:from>
        <xdr:to>
          <xdr:col>3</xdr:col>
          <xdr:colOff>542925</xdr:colOff>
          <xdr:row>3</xdr:row>
          <xdr:rowOff>180975</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LWA</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dlf.fr.ch/app/de/texts_of_law/616.1" TargetMode="External"/><Relationship Id="rId2" Type="http://schemas.openxmlformats.org/officeDocument/2006/relationships/hyperlink" Target="https://bdlf.fr.ch/app/de/texts_of_law/482.11" TargetMode="External"/><Relationship Id="rId1" Type="http://schemas.openxmlformats.org/officeDocument/2006/relationships/hyperlink" Target="https://bdlf.fr.ch/app/de/texts_of_law/482.1" TargetMode="External"/><Relationship Id="rId5" Type="http://schemas.openxmlformats.org/officeDocument/2006/relationships/printerSettings" Target="../printerSettings/printerSettings1.bin"/><Relationship Id="rId4" Type="http://schemas.openxmlformats.org/officeDocument/2006/relationships/hyperlink" Target="https://bdlf.fr.ch/app/de/texts_of_law/482.43"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xxx@xx.ch"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drawing" Target="../drawings/drawing2.x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printerSettings" Target="../printerSettings/printerSettings3.bin"/><Relationship Id="rId16" Type="http://schemas.openxmlformats.org/officeDocument/2006/relationships/ctrlProp" Target="../ctrlProps/ctrlProp37.xml"/><Relationship Id="rId20" Type="http://schemas.openxmlformats.org/officeDocument/2006/relationships/ctrlProp" Target="../ctrlProps/ctrlProp41.xml"/><Relationship Id="rId29" Type="http://schemas.openxmlformats.org/officeDocument/2006/relationships/ctrlProp" Target="../ctrlProps/ctrlProp50.xml"/><Relationship Id="rId1" Type="http://schemas.openxmlformats.org/officeDocument/2006/relationships/hyperlink" Target="mailto:xxx@xx.ch" TargetMode="External"/><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vmlDrawing" Target="../drawings/vmlDrawing2.v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H38"/>
  <sheetViews>
    <sheetView showGridLines="0" zoomScaleNormal="100" zoomScaleSheetLayoutView="100" workbookViewId="0">
      <pane ySplit="1" topLeftCell="A2" activePane="bottomLeft" state="frozenSplit"/>
      <selection pane="bottomLeft" activeCell="A17" sqref="A17:H17"/>
    </sheetView>
  </sheetViews>
  <sheetFormatPr baseColWidth="10" defaultColWidth="11.42578125" defaultRowHeight="15" customHeight="1" x14ac:dyDescent="0.2"/>
  <cols>
    <col min="1" max="1" width="14.5703125" style="42" customWidth="1"/>
    <col min="2" max="2" width="6.5703125" style="42" customWidth="1"/>
    <col min="3" max="5" width="10.5703125" style="42" customWidth="1"/>
    <col min="6" max="6" width="17" style="42" customWidth="1"/>
    <col min="7" max="7" width="10.5703125" style="42" customWidth="1"/>
    <col min="8" max="8" width="12.5703125" style="42" customWidth="1"/>
    <col min="9" max="16384" width="11.42578125" style="42"/>
  </cols>
  <sheetData>
    <row r="1" spans="1:8" s="41" customFormat="1" ht="15.75" customHeight="1" x14ac:dyDescent="0.2">
      <c r="A1" s="292" t="s">
        <v>949</v>
      </c>
      <c r="B1" s="293"/>
      <c r="C1" s="293"/>
      <c r="D1" s="293"/>
      <c r="E1" s="293"/>
      <c r="F1" s="96" t="str">
        <f>'Formular Kanton'!C1</f>
        <v>AAAA-000-C</v>
      </c>
      <c r="G1" s="96"/>
      <c r="H1" s="96">
        <f>'Formular Kanton'!D1</f>
        <v>0</v>
      </c>
    </row>
    <row r="2" spans="1:8" s="269" customFormat="1" ht="12.75" customHeight="1" x14ac:dyDescent="0.2">
      <c r="A2" s="270" t="s">
        <v>48</v>
      </c>
      <c r="B2" s="294" t="str">
        <f>'Formular Kanton'!D7</f>
        <v>Objekt ???</v>
      </c>
      <c r="C2" s="295"/>
      <c r="D2" s="294">
        <f>'Formular Kanton'!C8</f>
        <v>0</v>
      </c>
      <c r="E2" s="293"/>
      <c r="F2" s="294">
        <f>'Formular Kanton'!C9</f>
        <v>0</v>
      </c>
      <c r="G2" s="293"/>
      <c r="H2" s="271" t="str">
        <f>'Formular Kanton'!C18</f>
        <v>Schutz ???</v>
      </c>
    </row>
    <row r="3" spans="1:8" s="222" customFormat="1" ht="218.25" customHeight="1" x14ac:dyDescent="0.2">
      <c r="A3" s="302" t="s">
        <v>1200</v>
      </c>
      <c r="B3" s="302"/>
      <c r="C3" s="302"/>
      <c r="D3" s="302"/>
      <c r="E3" s="302"/>
      <c r="F3" s="302"/>
      <c r="G3" s="302"/>
      <c r="H3" s="302"/>
    </row>
    <row r="4" spans="1:8" s="222" customFormat="1" ht="26.1" customHeight="1" x14ac:dyDescent="0.2">
      <c r="A4" s="306" t="s">
        <v>1026</v>
      </c>
      <c r="B4" s="297"/>
      <c r="C4" s="297"/>
      <c r="D4" s="297"/>
      <c r="E4" s="297"/>
      <c r="F4" s="297"/>
      <c r="G4" s="297"/>
      <c r="H4" s="224" t="s">
        <v>961</v>
      </c>
    </row>
    <row r="5" spans="1:8" s="222" customFormat="1" ht="12.75" x14ac:dyDescent="0.2">
      <c r="A5" s="307" t="s">
        <v>1024</v>
      </c>
      <c r="B5" s="302"/>
      <c r="C5" s="302"/>
      <c r="D5" s="302"/>
      <c r="E5" s="302"/>
      <c r="F5" s="302"/>
      <c r="G5" s="302"/>
      <c r="H5" s="225" t="s">
        <v>962</v>
      </c>
    </row>
    <row r="6" spans="1:8" s="222" customFormat="1" ht="12.75" x14ac:dyDescent="0.2">
      <c r="A6" s="307" t="s">
        <v>1041</v>
      </c>
      <c r="B6" s="308"/>
      <c r="C6" s="308"/>
      <c r="D6" s="308"/>
      <c r="E6" s="308"/>
      <c r="F6" s="308"/>
      <c r="G6" s="308"/>
      <c r="H6" s="233" t="s">
        <v>1042</v>
      </c>
    </row>
    <row r="7" spans="1:8" s="222" customFormat="1" ht="12.95" customHeight="1" x14ac:dyDescent="0.2">
      <c r="A7" s="307" t="s">
        <v>1025</v>
      </c>
      <c r="B7" s="302"/>
      <c r="C7" s="302"/>
      <c r="D7" s="302"/>
      <c r="E7" s="302"/>
      <c r="F7" s="302"/>
      <c r="G7" s="302"/>
      <c r="H7" s="233" t="s">
        <v>1040</v>
      </c>
    </row>
    <row r="8" spans="1:8" s="221" customFormat="1" ht="15" customHeight="1" x14ac:dyDescent="0.2">
      <c r="A8" s="298" t="s">
        <v>1028</v>
      </c>
      <c r="B8" s="299"/>
      <c r="C8" s="299"/>
      <c r="D8" s="299"/>
      <c r="E8" s="299"/>
      <c r="F8" s="299"/>
      <c r="G8" s="300" t="s">
        <v>965</v>
      </c>
      <c r="H8" s="300"/>
    </row>
    <row r="9" spans="1:8" s="78" customFormat="1" ht="52.5" customHeight="1" x14ac:dyDescent="0.2">
      <c r="A9" s="302" t="s">
        <v>1027</v>
      </c>
      <c r="B9" s="302"/>
      <c r="C9" s="302"/>
      <c r="D9" s="302"/>
      <c r="E9" s="302"/>
      <c r="F9" s="302"/>
      <c r="G9" s="302"/>
      <c r="H9" s="302"/>
    </row>
    <row r="10" spans="1:8" ht="15" customHeight="1" x14ac:dyDescent="0.2">
      <c r="A10" s="303" t="s">
        <v>952</v>
      </c>
      <c r="B10" s="304"/>
      <c r="C10" s="304"/>
      <c r="D10" s="304"/>
      <c r="E10" s="304"/>
      <c r="F10" s="304"/>
      <c r="G10" s="300" t="s">
        <v>951</v>
      </c>
      <c r="H10" s="300"/>
    </row>
    <row r="11" spans="1:8" s="222" customFormat="1" ht="78.75" customHeight="1" x14ac:dyDescent="0.2">
      <c r="A11" s="305" t="s">
        <v>1029</v>
      </c>
      <c r="B11" s="305"/>
      <c r="C11" s="305"/>
      <c r="D11" s="305"/>
      <c r="E11" s="305"/>
      <c r="F11" s="305"/>
      <c r="G11" s="305"/>
      <c r="H11" s="305"/>
    </row>
    <row r="12" spans="1:8" s="223" customFormat="1" ht="12.75" x14ac:dyDescent="0.2">
      <c r="A12" s="301" t="s">
        <v>958</v>
      </c>
      <c r="B12" s="301"/>
      <c r="C12" s="301"/>
      <c r="D12" s="301"/>
      <c r="E12" s="301"/>
      <c r="F12" s="301"/>
      <c r="G12" s="301"/>
      <c r="H12" s="301"/>
    </row>
    <row r="13" spans="1:8" s="222" customFormat="1" ht="12.75" x14ac:dyDescent="0.2">
      <c r="A13" s="296" t="s">
        <v>968</v>
      </c>
      <c r="B13" s="297"/>
      <c r="C13" s="297"/>
      <c r="D13" s="297"/>
      <c r="E13" s="297"/>
      <c r="F13" s="297"/>
      <c r="G13" s="297"/>
      <c r="H13" s="297"/>
    </row>
    <row r="14" spans="1:8" s="223" customFormat="1" ht="12.75" x14ac:dyDescent="0.2">
      <c r="A14" s="301" t="s">
        <v>924</v>
      </c>
      <c r="B14" s="301"/>
      <c r="C14" s="301"/>
      <c r="D14" s="301"/>
      <c r="E14" s="301"/>
      <c r="F14" s="301"/>
      <c r="G14" s="301"/>
      <c r="H14" s="301"/>
    </row>
    <row r="15" spans="1:8" s="222" customFormat="1" ht="26.25" customHeight="1" x14ac:dyDescent="0.2">
      <c r="A15" s="296" t="s">
        <v>1030</v>
      </c>
      <c r="B15" s="297"/>
      <c r="C15" s="297"/>
      <c r="D15" s="297"/>
      <c r="E15" s="297"/>
      <c r="F15" s="297"/>
      <c r="G15" s="297"/>
      <c r="H15" s="297"/>
    </row>
    <row r="16" spans="1:8" s="222" customFormat="1" ht="12.75" x14ac:dyDescent="0.2">
      <c r="A16" s="301" t="s">
        <v>957</v>
      </c>
      <c r="B16" s="301"/>
      <c r="C16" s="301"/>
      <c r="D16" s="301"/>
      <c r="E16" s="301"/>
      <c r="F16" s="301"/>
      <c r="G16" s="301"/>
      <c r="H16" s="301"/>
    </row>
    <row r="17" spans="1:8" s="222" customFormat="1" ht="229.5" customHeight="1" x14ac:dyDescent="0.2">
      <c r="A17" s="296" t="s">
        <v>1202</v>
      </c>
      <c r="B17" s="297"/>
      <c r="C17" s="297"/>
      <c r="D17" s="297"/>
      <c r="E17" s="297"/>
      <c r="F17" s="297"/>
      <c r="G17" s="297"/>
      <c r="H17" s="297"/>
    </row>
    <row r="18" spans="1:8" s="223" customFormat="1" ht="12.75" x14ac:dyDescent="0.2">
      <c r="A18" s="301" t="s">
        <v>959</v>
      </c>
      <c r="B18" s="301"/>
      <c r="C18" s="301"/>
      <c r="D18" s="301"/>
      <c r="E18" s="301"/>
      <c r="F18" s="301"/>
      <c r="G18" s="301"/>
      <c r="H18" s="301"/>
    </row>
    <row r="19" spans="1:8" s="222" customFormat="1" ht="77.25" customHeight="1" x14ac:dyDescent="0.2">
      <c r="A19" s="296" t="s">
        <v>1201</v>
      </c>
      <c r="B19" s="297"/>
      <c r="C19" s="297"/>
      <c r="D19" s="297"/>
      <c r="E19" s="297"/>
      <c r="F19" s="297"/>
      <c r="G19" s="297"/>
      <c r="H19" s="297"/>
    </row>
    <row r="20" spans="1:8" s="223" customFormat="1" ht="12.75" x14ac:dyDescent="0.2">
      <c r="A20" s="301" t="s">
        <v>960</v>
      </c>
      <c r="B20" s="301"/>
      <c r="C20" s="301"/>
      <c r="D20" s="301"/>
      <c r="E20" s="301"/>
      <c r="F20" s="301"/>
      <c r="G20" s="301"/>
      <c r="H20" s="301"/>
    </row>
    <row r="21" spans="1:8" s="222" customFormat="1" ht="79.5" customHeight="1" x14ac:dyDescent="0.2">
      <c r="A21" s="296" t="s">
        <v>1067</v>
      </c>
      <c r="B21" s="297"/>
      <c r="C21" s="297"/>
      <c r="D21" s="297"/>
      <c r="E21" s="297"/>
      <c r="F21" s="297"/>
      <c r="G21" s="297"/>
      <c r="H21" s="297"/>
    </row>
    <row r="22" spans="1:8" s="223" customFormat="1" ht="12.75" x14ac:dyDescent="0.2">
      <c r="A22" s="301" t="s">
        <v>836</v>
      </c>
      <c r="B22" s="301"/>
      <c r="C22" s="301"/>
      <c r="D22" s="301"/>
      <c r="E22" s="301"/>
      <c r="F22" s="301"/>
      <c r="G22" s="301"/>
      <c r="H22" s="301"/>
    </row>
    <row r="23" spans="1:8" s="222" customFormat="1" ht="195" customHeight="1" x14ac:dyDescent="0.2">
      <c r="A23" s="296" t="s">
        <v>1031</v>
      </c>
      <c r="B23" s="297"/>
      <c r="C23" s="297"/>
      <c r="D23" s="297"/>
      <c r="E23" s="297"/>
      <c r="F23" s="297"/>
      <c r="G23" s="297"/>
      <c r="H23" s="297"/>
    </row>
    <row r="24" spans="1:8" ht="15" customHeight="1" x14ac:dyDescent="0.2">
      <c r="A24" s="303" t="s">
        <v>963</v>
      </c>
      <c r="B24" s="304"/>
      <c r="C24" s="304"/>
      <c r="D24" s="304"/>
      <c r="E24" s="304"/>
      <c r="F24" s="304"/>
      <c r="G24" s="300" t="s">
        <v>951</v>
      </c>
      <c r="H24" s="300"/>
    </row>
    <row r="25" spans="1:8" s="222" customFormat="1" ht="57" customHeight="1" x14ac:dyDescent="0.2">
      <c r="A25" s="307" t="s">
        <v>1032</v>
      </c>
      <c r="B25" s="308"/>
      <c r="C25" s="308"/>
      <c r="D25" s="308"/>
      <c r="E25" s="308"/>
      <c r="F25" s="308"/>
      <c r="G25" s="308"/>
      <c r="H25" s="308"/>
    </row>
    <row r="26" spans="1:8" s="222" customFormat="1" ht="18.75" customHeight="1" x14ac:dyDescent="0.2">
      <c r="A26" s="230"/>
      <c r="B26" s="301" t="s">
        <v>1043</v>
      </c>
      <c r="C26" s="312"/>
      <c r="D26" s="312"/>
      <c r="E26" s="231"/>
      <c r="F26" s="301" t="s">
        <v>1044</v>
      </c>
      <c r="G26" s="308"/>
      <c r="H26" s="231"/>
    </row>
    <row r="27" spans="1:8" ht="23.1" customHeight="1" x14ac:dyDescent="0.2">
      <c r="A27" s="226" t="s">
        <v>964</v>
      </c>
      <c r="B27" s="309" t="s">
        <v>1033</v>
      </c>
      <c r="C27" s="310"/>
      <c r="D27" s="310"/>
      <c r="F27" s="313" t="str">
        <f>IF('Formular Kanton'!C12&lt;&gt;0,'Formular Kanton'!C12,"……………………………………………")</f>
        <v>……………………………………………</v>
      </c>
      <c r="G27" s="314"/>
      <c r="H27" s="315"/>
    </row>
    <row r="28" spans="1:8" ht="24" customHeight="1" x14ac:dyDescent="0.2">
      <c r="A28" s="226" t="s">
        <v>674</v>
      </c>
      <c r="B28" s="309" t="s">
        <v>1033</v>
      </c>
      <c r="C28" s="310"/>
      <c r="D28" s="310"/>
      <c r="F28" s="309" t="s">
        <v>966</v>
      </c>
      <c r="G28" s="310"/>
      <c r="H28" s="310"/>
    </row>
    <row r="29" spans="1:8" s="229" customFormat="1" ht="48.95" customHeight="1" x14ac:dyDescent="0.2">
      <c r="A29" s="227" t="s">
        <v>963</v>
      </c>
      <c r="B29" s="311" t="s">
        <v>1033</v>
      </c>
      <c r="C29" s="297"/>
      <c r="D29" s="297"/>
      <c r="F29" s="311" t="s">
        <v>966</v>
      </c>
      <c r="G29" s="297"/>
      <c r="H29" s="297"/>
    </row>
    <row r="31" spans="1:8" ht="15" customHeight="1" x14ac:dyDescent="0.2">
      <c r="A31" s="316" t="s">
        <v>1049</v>
      </c>
      <c r="B31" s="293"/>
      <c r="C31" s="293"/>
      <c r="D31" s="293"/>
    </row>
    <row r="33" spans="1:8" ht="15" customHeight="1" x14ac:dyDescent="0.2">
      <c r="A33" s="317" t="s">
        <v>1050</v>
      </c>
      <c r="B33" s="318"/>
      <c r="C33" s="318"/>
      <c r="D33" s="318"/>
      <c r="E33" s="319"/>
      <c r="F33" s="320"/>
      <c r="G33" s="320"/>
      <c r="H33" s="320"/>
    </row>
    <row r="34" spans="1:8" ht="15" customHeight="1" x14ac:dyDescent="0.2">
      <c r="A34" s="317" t="s">
        <v>2</v>
      </c>
      <c r="B34" s="318"/>
      <c r="C34" s="318"/>
      <c r="D34" s="318"/>
      <c r="E34" s="319"/>
      <c r="F34" s="320"/>
      <c r="G34" s="320"/>
      <c r="H34" s="320"/>
    </row>
    <row r="35" spans="1:8" ht="15" customHeight="1" x14ac:dyDescent="0.2">
      <c r="A35" s="317" t="s">
        <v>1047</v>
      </c>
      <c r="B35" s="318"/>
      <c r="C35" s="318"/>
      <c r="D35" s="318"/>
      <c r="E35" s="319"/>
      <c r="F35" s="320"/>
      <c r="G35" s="320"/>
      <c r="H35" s="320"/>
    </row>
    <row r="36" spans="1:8" ht="15" customHeight="1" x14ac:dyDescent="0.2">
      <c r="A36" s="317" t="s">
        <v>1051</v>
      </c>
      <c r="B36" s="318"/>
      <c r="C36" s="318"/>
      <c r="D36" s="318"/>
      <c r="E36" s="319"/>
      <c r="F36" s="320"/>
      <c r="G36" s="320"/>
      <c r="H36" s="320"/>
    </row>
    <row r="37" spans="1:8" ht="15" customHeight="1" x14ac:dyDescent="0.2">
      <c r="A37" s="317" t="s">
        <v>1052</v>
      </c>
      <c r="B37" s="318"/>
      <c r="C37" s="318"/>
      <c r="D37" s="318"/>
      <c r="E37" s="319"/>
      <c r="F37" s="320"/>
      <c r="G37" s="320"/>
      <c r="H37" s="320"/>
    </row>
    <row r="38" spans="1:8" ht="15" customHeight="1" x14ac:dyDescent="0.2">
      <c r="A38" s="317" t="s">
        <v>1048</v>
      </c>
      <c r="B38" s="318"/>
      <c r="C38" s="318"/>
      <c r="D38" s="318"/>
      <c r="E38" s="319"/>
      <c r="F38" s="320"/>
      <c r="G38" s="320"/>
      <c r="H38" s="320"/>
    </row>
  </sheetData>
  <sheetProtection algorithmName="SHA-512" hashValue="uHNxn18qJ79uaKVv+DLU1TNKQHaKhW2eetsXk7TCaGz1ApnmP5td7CdZSdc6+lf84xWUCqFlTMspMjR3jkK4Cw==" saltValue="cLus5RuVWGWPm4UB5uKhNg==" spinCount="100000" sheet="1" objects="1" scenarios="1"/>
  <mergeCells count="51">
    <mergeCell ref="A38:D38"/>
    <mergeCell ref="E38:H38"/>
    <mergeCell ref="A35:D35"/>
    <mergeCell ref="E35:H35"/>
    <mergeCell ref="A36:D36"/>
    <mergeCell ref="E36:H36"/>
    <mergeCell ref="A37:D37"/>
    <mergeCell ref="E37:H37"/>
    <mergeCell ref="A31:D31"/>
    <mergeCell ref="A33:D33"/>
    <mergeCell ref="E33:H33"/>
    <mergeCell ref="A34:D34"/>
    <mergeCell ref="E34:H34"/>
    <mergeCell ref="B29:D29"/>
    <mergeCell ref="B26:D26"/>
    <mergeCell ref="F28:H28"/>
    <mergeCell ref="F29:H29"/>
    <mergeCell ref="F26:G26"/>
    <mergeCell ref="F27:H27"/>
    <mergeCell ref="A24:F24"/>
    <mergeCell ref="G24:H24"/>
    <mergeCell ref="A25:H25"/>
    <mergeCell ref="B27:D27"/>
    <mergeCell ref="B28:D28"/>
    <mergeCell ref="A15:H15"/>
    <mergeCell ref="A4:G4"/>
    <mergeCell ref="A5:G5"/>
    <mergeCell ref="A7:G7"/>
    <mergeCell ref="A22:H22"/>
    <mergeCell ref="A12:H12"/>
    <mergeCell ref="A18:H18"/>
    <mergeCell ref="A13:H13"/>
    <mergeCell ref="A19:H19"/>
    <mergeCell ref="A21:H21"/>
    <mergeCell ref="A6:G6"/>
    <mergeCell ref="A1:E1"/>
    <mergeCell ref="B2:C2"/>
    <mergeCell ref="D2:E2"/>
    <mergeCell ref="F2:G2"/>
    <mergeCell ref="A23:H23"/>
    <mergeCell ref="A8:F8"/>
    <mergeCell ref="G8:H8"/>
    <mergeCell ref="A20:H20"/>
    <mergeCell ref="A9:H9"/>
    <mergeCell ref="A10:F10"/>
    <mergeCell ref="G10:H10"/>
    <mergeCell ref="A14:H14"/>
    <mergeCell ref="A11:H11"/>
    <mergeCell ref="A16:H16"/>
    <mergeCell ref="A3:H3"/>
    <mergeCell ref="A17:H17"/>
  </mergeCells>
  <phoneticPr fontId="0" type="noConversion"/>
  <hyperlinks>
    <hyperlink ref="G8:H8" location="'Formular Kanton'!A1" display="Zum 'Formular Kanton'" xr:uid="{00000000-0004-0000-0000-000000000000}"/>
    <hyperlink ref="G10:H10" location="Tabelle!A1" display="Zur Tabelle" xr:uid="{00000000-0004-0000-0000-000001000000}"/>
    <hyperlink ref="H4" r:id="rId1" xr:uid="{00000000-0004-0000-0000-000002000000}"/>
    <hyperlink ref="H5" r:id="rId2" xr:uid="{00000000-0004-0000-0000-000003000000}"/>
    <hyperlink ref="G24:H24" location="Tabelle!A1" display="Zur Tabelle" xr:uid="{00000000-0004-0000-0000-000004000000}"/>
    <hyperlink ref="H7" r:id="rId3" xr:uid="{00000000-0004-0000-0000-000005000000}"/>
    <hyperlink ref="H6" r:id="rId4" xr:uid="{00000000-0004-0000-0000-000006000000}"/>
  </hyperlinks>
  <pageMargins left="0.59055118110236227" right="0.59055118110236227" top="0.59055118110236227" bottom="0.59055118110236227" header="0.51181102362204722" footer="0.51181102362204722"/>
  <pageSetup paperSize="9" scale="97" fitToHeight="0" orientation="portrait" r:id="rId5"/>
  <headerFooter alignWithMargins="0">
    <oddFooter>&amp;L&amp;"Helvetica Gras,Gras"&amp;K000000Amt für Kulturgüter &amp;"Helvetica,Normal"KGA © 2021&amp;R&amp;"Arial Gras,Gras"&amp;K000000                                     &amp;P/&amp;N</oddFooter>
  </headerFooter>
  <rowBreaks count="1" manualBreakCount="1">
    <brk id="1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I51"/>
  <sheetViews>
    <sheetView showGridLines="0" zoomScaleNormal="100" zoomScaleSheetLayoutView="200" workbookViewId="0">
      <pane ySplit="5" topLeftCell="A6" activePane="bottomLeft" state="frozenSplit"/>
      <selection sqref="A1:E1"/>
      <selection pane="bottomLeft" activeCell="I14" sqref="I14"/>
    </sheetView>
  </sheetViews>
  <sheetFormatPr baseColWidth="10" defaultColWidth="11.42578125" defaultRowHeight="14.25" x14ac:dyDescent="0.2"/>
  <cols>
    <col min="1" max="1" width="28.5703125" style="36" customWidth="1"/>
    <col min="2" max="2" width="16.5703125" style="36" customWidth="1"/>
    <col min="3" max="4" width="22.5703125" style="37" customWidth="1"/>
    <col min="5" max="5" width="6.42578125" style="36" hidden="1" customWidth="1"/>
    <col min="6" max="6" width="7.85546875" style="36" hidden="1" customWidth="1"/>
    <col min="7" max="7" width="14.85546875" style="36" hidden="1" customWidth="1"/>
    <col min="8" max="16384" width="11.42578125" style="36"/>
  </cols>
  <sheetData>
    <row r="1" spans="1:5" s="45" customFormat="1" ht="15.75" x14ac:dyDescent="0.25">
      <c r="A1" s="323" t="s">
        <v>687</v>
      </c>
      <c r="B1" s="324"/>
      <c r="C1" s="234" t="s">
        <v>507</v>
      </c>
      <c r="D1" s="64">
        <f>C39</f>
        <v>0</v>
      </c>
    </row>
    <row r="2" spans="1:5" s="57" customFormat="1" ht="8.25" x14ac:dyDescent="0.15">
      <c r="A2" s="74" t="s">
        <v>1138</v>
      </c>
      <c r="B2" s="56"/>
      <c r="C2" s="58"/>
      <c r="D2" s="273" t="s">
        <v>1203</v>
      </c>
    </row>
    <row r="3" spans="1:5" s="43" customFormat="1" ht="16.5" customHeight="1" x14ac:dyDescent="0.2">
      <c r="A3" s="73"/>
      <c r="B3" s="65"/>
      <c r="C3" s="228"/>
      <c r="D3" s="69"/>
    </row>
    <row r="4" spans="1:5" s="43" customFormat="1" ht="16.5" customHeight="1" x14ac:dyDescent="0.2">
      <c r="A4" s="73"/>
      <c r="B4" s="65"/>
      <c r="C4" s="69"/>
      <c r="D4" s="69"/>
    </row>
    <row r="5" spans="1:5" s="35" customFormat="1" ht="15.75" x14ac:dyDescent="0.25">
      <c r="A5" s="45" t="s">
        <v>659</v>
      </c>
      <c r="C5" s="329" t="s">
        <v>930</v>
      </c>
      <c r="D5" s="330"/>
      <c r="E5" s="62"/>
    </row>
    <row r="6" spans="1:5" ht="14.25" customHeight="1" x14ac:dyDescent="0.2">
      <c r="A6" s="71" t="s">
        <v>672</v>
      </c>
      <c r="B6" s="51"/>
      <c r="C6" s="39"/>
      <c r="D6" s="39"/>
    </row>
    <row r="7" spans="1:5" ht="18" customHeight="1" x14ac:dyDescent="0.2">
      <c r="A7" s="107" t="s">
        <v>678</v>
      </c>
      <c r="B7" s="108"/>
      <c r="C7" s="148"/>
      <c r="D7" s="109" t="s">
        <v>215</v>
      </c>
    </row>
    <row r="8" spans="1:5" x14ac:dyDescent="0.2">
      <c r="A8" s="110" t="s">
        <v>2</v>
      </c>
      <c r="B8" s="239" t="s">
        <v>640</v>
      </c>
      <c r="C8" s="325"/>
      <c r="D8" s="326"/>
    </row>
    <row r="9" spans="1:5" x14ac:dyDescent="0.2">
      <c r="A9" s="110" t="s">
        <v>661</v>
      </c>
      <c r="B9" s="239">
        <v>1000</v>
      </c>
      <c r="C9" s="331"/>
      <c r="D9" s="332"/>
    </row>
    <row r="10" spans="1:5" x14ac:dyDescent="0.2">
      <c r="A10" s="110" t="s">
        <v>1069</v>
      </c>
      <c r="B10" s="53"/>
      <c r="C10" s="325"/>
      <c r="D10" s="326"/>
    </row>
    <row r="11" spans="1:5" x14ac:dyDescent="0.2">
      <c r="A11" s="111" t="s">
        <v>662</v>
      </c>
      <c r="B11" s="51"/>
      <c r="C11" s="325" t="s">
        <v>445</v>
      </c>
      <c r="D11" s="326"/>
    </row>
    <row r="12" spans="1:5" ht="18" customHeight="1" x14ac:dyDescent="0.2">
      <c r="A12" s="113" t="s">
        <v>967</v>
      </c>
      <c r="B12" s="239" t="s">
        <v>682</v>
      </c>
      <c r="C12" s="327"/>
      <c r="D12" s="334"/>
    </row>
    <row r="13" spans="1:5" x14ac:dyDescent="0.2">
      <c r="A13" s="110" t="s">
        <v>2</v>
      </c>
      <c r="B13" s="53"/>
      <c r="C13" s="327"/>
      <c r="D13" s="328"/>
    </row>
    <row r="14" spans="1:5" x14ac:dyDescent="0.2">
      <c r="A14" s="110" t="s">
        <v>663</v>
      </c>
      <c r="B14" s="238">
        <v>1000</v>
      </c>
      <c r="C14" s="327"/>
      <c r="D14" s="328"/>
    </row>
    <row r="15" spans="1:5" x14ac:dyDescent="0.2">
      <c r="A15" s="110" t="s">
        <v>1054</v>
      </c>
      <c r="B15" s="82"/>
      <c r="C15" s="333" t="s">
        <v>443</v>
      </c>
      <c r="D15" s="334"/>
    </row>
    <row r="16" spans="1:5" x14ac:dyDescent="0.2">
      <c r="A16" s="114" t="s">
        <v>1053</v>
      </c>
      <c r="B16" s="115"/>
      <c r="C16" s="335" t="s">
        <v>444</v>
      </c>
      <c r="D16" s="336"/>
    </row>
    <row r="17" spans="1:9" s="53" customFormat="1" ht="14.25" customHeight="1" x14ac:dyDescent="0.2">
      <c r="A17" s="70" t="s">
        <v>671</v>
      </c>
      <c r="B17" s="51"/>
      <c r="C17" s="52"/>
      <c r="D17" s="52"/>
    </row>
    <row r="18" spans="1:9" ht="18" customHeight="1" x14ac:dyDescent="0.2">
      <c r="A18" s="116" t="s">
        <v>664</v>
      </c>
      <c r="B18" s="117"/>
      <c r="C18" s="232" t="s">
        <v>641</v>
      </c>
      <c r="D18" s="237" t="s">
        <v>642</v>
      </c>
    </row>
    <row r="19" spans="1:9" x14ac:dyDescent="0.2">
      <c r="A19" s="111" t="s">
        <v>665</v>
      </c>
      <c r="B19" s="37"/>
      <c r="C19" s="54"/>
      <c r="D19" s="72"/>
    </row>
    <row r="20" spans="1:9" x14ac:dyDescent="0.2">
      <c r="A20" s="110" t="s">
        <v>667</v>
      </c>
      <c r="C20" s="105" t="s">
        <v>646</v>
      </c>
      <c r="D20" s="147" t="s">
        <v>650</v>
      </c>
    </row>
    <row r="21" spans="1:9" x14ac:dyDescent="0.2">
      <c r="A21" s="110" t="s">
        <v>666</v>
      </c>
      <c r="C21" s="55" t="s">
        <v>972</v>
      </c>
      <c r="D21" s="66"/>
    </row>
    <row r="22" spans="1:9" ht="17.25" customHeight="1" x14ac:dyDescent="0.25">
      <c r="A22" s="113" t="s">
        <v>660</v>
      </c>
      <c r="B22" s="35"/>
      <c r="C22" s="321" t="s">
        <v>700</v>
      </c>
      <c r="D22" s="322"/>
    </row>
    <row r="23" spans="1:9" ht="14.25" customHeight="1" x14ac:dyDescent="0.2">
      <c r="A23" s="40"/>
      <c r="C23" s="105" t="s">
        <v>701</v>
      </c>
      <c r="D23" s="147" t="s">
        <v>701</v>
      </c>
    </row>
    <row r="24" spans="1:9" ht="14.25" customHeight="1" x14ac:dyDescent="0.2">
      <c r="A24" s="40"/>
      <c r="C24" s="105" t="s">
        <v>701</v>
      </c>
      <c r="D24" s="147" t="s">
        <v>701</v>
      </c>
      <c r="I24" s="53"/>
    </row>
    <row r="25" spans="1:9" ht="14.25" customHeight="1" x14ac:dyDescent="0.2">
      <c r="A25" s="40"/>
      <c r="C25" s="105" t="s">
        <v>701</v>
      </c>
      <c r="D25" s="147" t="s">
        <v>701</v>
      </c>
    </row>
    <row r="26" spans="1:9" ht="14.25" customHeight="1" x14ac:dyDescent="0.2">
      <c r="A26" s="40"/>
      <c r="C26" s="105" t="s">
        <v>701</v>
      </c>
      <c r="D26" s="147" t="s">
        <v>701</v>
      </c>
    </row>
    <row r="27" spans="1:9" s="82" customFormat="1" ht="18" customHeight="1" x14ac:dyDescent="0.2">
      <c r="A27" s="113" t="s">
        <v>668</v>
      </c>
      <c r="B27" s="289" t="s">
        <v>1034</v>
      </c>
      <c r="C27" s="289" t="s">
        <v>702</v>
      </c>
      <c r="D27" s="288" t="s">
        <v>703</v>
      </c>
    </row>
    <row r="28" spans="1:9" s="82" customFormat="1" ht="12.75" x14ac:dyDescent="0.2">
      <c r="A28" s="110" t="s">
        <v>669</v>
      </c>
      <c r="B28" s="119" t="str">
        <f>IF(Tabelle!C6&gt;0,Tabelle!C6,"")</f>
        <v/>
      </c>
      <c r="C28" s="120" t="str">
        <f>IF(Tabelle!D216&gt;0,Tabelle!D216,"")</f>
        <v/>
      </c>
      <c r="D28" s="121" t="str">
        <f>IF(OR(D27="AKONTO 1",D27="AKONTO 2"),Tabelle!D224,(IF(D$27="SCHLUSSZAHLUNG",Tabelle!G216,"")))</f>
        <v/>
      </c>
    </row>
    <row r="29" spans="1:9" s="82" customFormat="1" ht="12.75" x14ac:dyDescent="0.2">
      <c r="A29" s="110" t="s">
        <v>680</v>
      </c>
      <c r="B29" s="286" t="str">
        <f>Tabelle!C8</f>
        <v/>
      </c>
      <c r="C29" s="130" t="str">
        <f>IF(Tabelle!E222&gt;0,Tabelle!E222,"")</f>
        <v/>
      </c>
      <c r="D29" s="132" t="str">
        <f>IF(OR(D27="AKONTO 1",D27="AKONTO 2"),(Tabelle!E224),(IF(D$27="SCHLUSSZAHLUNG",Tabelle!H222,"")))</f>
        <v/>
      </c>
    </row>
    <row r="30" spans="1:9" s="82" customFormat="1" ht="18" customHeight="1" x14ac:dyDescent="0.2">
      <c r="A30" s="113" t="s">
        <v>670</v>
      </c>
      <c r="B30" s="122" t="str">
        <f>IF(B31="Basissatz ???","",(IF(B33="Änderung ???","",(B31+B32+B33))))</f>
        <v/>
      </c>
      <c r="C30" s="122" t="str">
        <f>B30</f>
        <v/>
      </c>
      <c r="D30" s="123"/>
    </row>
    <row r="31" spans="1:9" s="82" customFormat="1" ht="12.75" x14ac:dyDescent="0.2">
      <c r="A31" s="110" t="s">
        <v>681</v>
      </c>
      <c r="B31" s="124" t="s">
        <v>1023</v>
      </c>
      <c r="C31" s="125" t="str">
        <f>B31</f>
        <v>Basissatz ???</v>
      </c>
      <c r="D31" s="123"/>
    </row>
    <row r="32" spans="1:9" s="82" customFormat="1" ht="12.75" x14ac:dyDescent="0.2">
      <c r="A32" s="240" t="s">
        <v>1130</v>
      </c>
      <c r="B32" s="275" t="s">
        <v>971</v>
      </c>
      <c r="C32" s="276" t="str">
        <f>IF(B32&lt;&gt;0,B32,"")</f>
        <v>Änderung ???</v>
      </c>
      <c r="D32" s="123"/>
      <c r="E32" s="129" t="s">
        <v>432</v>
      </c>
      <c r="F32" s="129" t="s">
        <v>433</v>
      </c>
      <c r="G32" s="129" t="s">
        <v>434</v>
      </c>
      <c r="H32" s="110"/>
    </row>
    <row r="33" spans="1:8" s="82" customFormat="1" ht="13.5" thickBot="1" x14ac:dyDescent="0.25">
      <c r="A33" s="240" t="s">
        <v>1132</v>
      </c>
      <c r="B33" s="126" t="s">
        <v>1134</v>
      </c>
      <c r="C33" s="127" t="str">
        <f>IF(B33&lt;&gt;0,B33,"")</f>
        <v>Reduktion ???</v>
      </c>
      <c r="D33" s="128"/>
      <c r="E33" s="129" t="s">
        <v>432</v>
      </c>
      <c r="F33" s="129" t="s">
        <v>433</v>
      </c>
      <c r="G33" s="129" t="s">
        <v>434</v>
      </c>
      <c r="H33" s="110"/>
    </row>
    <row r="34" spans="1:8" s="82" customFormat="1" ht="18.75" customHeight="1" x14ac:dyDescent="0.2">
      <c r="A34" s="113" t="s">
        <v>1141</v>
      </c>
      <c r="B34" s="130" t="str">
        <f>IF(B30&lt;&gt;"",B29*B30,"")</f>
        <v/>
      </c>
      <c r="C34" s="131" t="str">
        <f>IF(C30&lt;&gt;"",C29*C30,"")</f>
        <v/>
      </c>
      <c r="D34" s="132" t="str">
        <f>IF(D29&lt;&gt;"",IF((D29*C30&lt;C34),D29*C30,C34),"")</f>
        <v/>
      </c>
      <c r="E34" s="133" t="str">
        <f>IF(C34&lt;&gt;"",ROUNDUP(C34,-2),"")</f>
        <v/>
      </c>
      <c r="F34" s="134" t="str">
        <f>IF(E34&lt;&gt;"",E34-C34,"")</f>
        <v/>
      </c>
      <c r="G34" s="135" t="str">
        <f>IF(C30&lt;&gt;"",F34/C30,"")</f>
        <v/>
      </c>
    </row>
    <row r="35" spans="1:8" s="82" customFormat="1" ht="12.75" x14ac:dyDescent="0.2">
      <c r="A35" s="136" t="s">
        <v>705</v>
      </c>
      <c r="B35" s="137"/>
      <c r="C35" s="137"/>
      <c r="D35" s="290"/>
      <c r="E35" s="138"/>
      <c r="F35" s="139"/>
      <c r="G35" s="140"/>
    </row>
    <row r="36" spans="1:8" s="82" customFormat="1" ht="13.5" thickBot="1" x14ac:dyDescent="0.25">
      <c r="A36" s="136" t="s">
        <v>705</v>
      </c>
      <c r="B36" s="141"/>
      <c r="C36" s="142"/>
      <c r="D36" s="143"/>
      <c r="E36" s="138"/>
      <c r="F36" s="139"/>
      <c r="G36" s="140"/>
    </row>
    <row r="37" spans="1:8" s="82" customFormat="1" ht="18" customHeight="1" x14ac:dyDescent="0.2">
      <c r="A37" s="113" t="s">
        <v>973</v>
      </c>
      <c r="B37" s="138"/>
      <c r="C37" s="144"/>
      <c r="D37" s="132" t="str">
        <f>IF(D34&lt;&gt;"",(D34-D35-D36),"")</f>
        <v/>
      </c>
      <c r="E37" s="138"/>
      <c r="F37" s="139"/>
      <c r="G37" s="140"/>
    </row>
    <row r="38" spans="1:8" ht="18" customHeight="1" x14ac:dyDescent="0.25">
      <c r="A38" s="113" t="s">
        <v>673</v>
      </c>
      <c r="B38" s="35"/>
      <c r="C38" s="146" t="s">
        <v>969</v>
      </c>
      <c r="D38" s="146" t="s">
        <v>970</v>
      </c>
    </row>
    <row r="39" spans="1:8" x14ac:dyDescent="0.2">
      <c r="A39" s="110" t="s">
        <v>1135</v>
      </c>
      <c r="C39" s="67"/>
      <c r="D39" s="67"/>
    </row>
    <row r="40" spans="1:8" x14ac:dyDescent="0.2">
      <c r="A40" s="40"/>
      <c r="C40" s="68"/>
      <c r="D40" s="68"/>
    </row>
    <row r="41" spans="1:8" x14ac:dyDescent="0.2">
      <c r="A41" s="40"/>
      <c r="C41" s="68"/>
      <c r="D41" s="68"/>
    </row>
    <row r="42" spans="1:8" x14ac:dyDescent="0.2">
      <c r="A42" s="40"/>
      <c r="C42" s="68"/>
      <c r="D42" s="68"/>
    </row>
    <row r="43" spans="1:8" x14ac:dyDescent="0.2">
      <c r="A43" s="40"/>
      <c r="C43" s="68"/>
      <c r="D43" s="68"/>
    </row>
    <row r="44" spans="1:8" x14ac:dyDescent="0.2">
      <c r="A44" s="40"/>
      <c r="C44" s="68"/>
      <c r="D44" s="68"/>
    </row>
    <row r="45" spans="1:8" x14ac:dyDescent="0.2">
      <c r="A45" s="40"/>
      <c r="C45" s="68"/>
      <c r="D45" s="68"/>
    </row>
    <row r="46" spans="1:8" x14ac:dyDescent="0.2">
      <c r="A46" s="110" t="s">
        <v>679</v>
      </c>
      <c r="C46" s="277" t="s">
        <v>706</v>
      </c>
      <c r="D46" s="277" t="s">
        <v>706</v>
      </c>
    </row>
    <row r="47" spans="1:8" x14ac:dyDescent="0.2">
      <c r="A47" s="114" t="s">
        <v>1136</v>
      </c>
      <c r="B47" s="38"/>
      <c r="C47" s="278"/>
      <c r="D47" s="278"/>
    </row>
    <row r="48" spans="1:8" s="57" customFormat="1" ht="8.25" x14ac:dyDescent="0.15">
      <c r="A48" s="74" t="s">
        <v>675</v>
      </c>
      <c r="B48" s="56"/>
      <c r="C48" s="58"/>
      <c r="D48" s="236" t="s">
        <v>707</v>
      </c>
    </row>
    <row r="49" spans="1:4" x14ac:dyDescent="0.2">
      <c r="A49" s="112" t="s">
        <v>1137</v>
      </c>
      <c r="B49" s="37"/>
      <c r="C49" s="46"/>
      <c r="D49" s="280"/>
    </row>
    <row r="50" spans="1:4" s="82" customFormat="1" ht="39.950000000000003" customHeight="1" x14ac:dyDescent="0.2">
      <c r="A50" s="112" t="s">
        <v>676</v>
      </c>
      <c r="B50" s="112"/>
      <c r="C50" s="235" t="s">
        <v>708</v>
      </c>
      <c r="D50" s="281" t="s">
        <v>708</v>
      </c>
    </row>
    <row r="51" spans="1:4" s="82" customFormat="1" ht="39.950000000000003" customHeight="1" x14ac:dyDescent="0.2">
      <c r="A51" s="112" t="s">
        <v>677</v>
      </c>
      <c r="B51" s="112"/>
      <c r="C51" s="235" t="s">
        <v>708</v>
      </c>
      <c r="D51" s="281" t="s">
        <v>708</v>
      </c>
    </row>
  </sheetData>
  <sheetProtection algorithmName="SHA-512" hashValue="EIXqU2YxF1/nbLsIBmGtvMFCZ1zDKY3PfJY7Z6WS2VslGX6S5OgJP4N8EeFIl5+/ZrBXxJt0D2O81eo0e7YUjw==" saltValue="mP/UshnVavwjXtiiZ6zwqw==" spinCount="100000" sheet="1" objects="1" scenarios="1"/>
  <dataConsolidate/>
  <mergeCells count="12">
    <mergeCell ref="C22:D22"/>
    <mergeCell ref="A1:B1"/>
    <mergeCell ref="C10:D10"/>
    <mergeCell ref="C13:D13"/>
    <mergeCell ref="C14:D14"/>
    <mergeCell ref="C5:D5"/>
    <mergeCell ref="C8:D8"/>
    <mergeCell ref="C9:D9"/>
    <mergeCell ref="C11:D11"/>
    <mergeCell ref="C15:D15"/>
    <mergeCell ref="C16:D16"/>
    <mergeCell ref="C12:D12"/>
  </mergeCells>
  <phoneticPr fontId="0" type="noConversion"/>
  <dataValidations count="3">
    <dataValidation type="list" allowBlank="1" showInputMessage="1" showErrorMessage="1" sqref="D32:D33 ADM32:XFD33" xr:uid="{00000000-0002-0000-0100-000000000000}">
      <formula1>$N$1:$N$4</formula1>
    </dataValidation>
    <dataValidation type="textLength" allowBlank="1" showInputMessage="1" showErrorMessage="1" prompt="NPA Objet" sqref="B9" xr:uid="{00000000-0002-0000-0100-000001000000}">
      <formula1>0</formula1>
      <formula2>9999</formula2>
    </dataValidation>
    <dataValidation type="whole" allowBlank="1" showInputMessage="1" showErrorMessage="1" prompt="NPA bénéficiaire" sqref="B14" xr:uid="{00000000-0002-0000-0100-000002000000}">
      <formula1>0</formula1>
      <formula2>9999</formula2>
    </dataValidation>
  </dataValidations>
  <hyperlinks>
    <hyperlink ref="C5" location="instructions!A1" display="retour aux instructions" xr:uid="{00000000-0004-0000-0100-000000000000}"/>
    <hyperlink ref="C5:D5" location="Anweisungen!A1" display="Zurück zu den Anweisungen" xr:uid="{00000000-0004-0000-0100-000001000000}"/>
    <hyperlink ref="C16" r:id="rId1" xr:uid="{00000000-0004-0000-0100-000002000000}"/>
  </hyperlinks>
  <printOptions horizontalCentered="1"/>
  <pageMargins left="0.59055118110236227" right="0.59055118110236227" top="0.59055118110236227" bottom="0.59055118110236227" header="0.51181102362204722" footer="0.51181102362204722"/>
  <pageSetup paperSize="9" scale="96"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31" r:id="rId5" name="Check Box 7">
              <controlPr defaultSize="0" autoFill="0" autoLine="0" autoPict="0">
                <anchor moveWithCells="1">
                  <from>
                    <xdr:col>3</xdr:col>
                    <xdr:colOff>0</xdr:colOff>
                    <xdr:row>2</xdr:row>
                    <xdr:rowOff>9525</xdr:rowOff>
                  </from>
                  <to>
                    <xdr:col>3</xdr:col>
                    <xdr:colOff>561975</xdr:colOff>
                    <xdr:row>2</xdr:row>
                    <xdr:rowOff>161925</xdr:rowOff>
                  </to>
                </anchor>
              </controlPr>
            </control>
          </mc:Choice>
        </mc:AlternateContent>
        <mc:AlternateContent xmlns:mc="http://schemas.openxmlformats.org/markup-compatibility/2006">
          <mc:Choice Requires="x14">
            <control shapeId="1032" r:id="rId6" name="Check Box 8">
              <controlPr defaultSize="0" autoFill="0" autoLine="0" autoPict="0" altText="Bund">
                <anchor moveWithCells="1">
                  <from>
                    <xdr:col>3</xdr:col>
                    <xdr:colOff>723900</xdr:colOff>
                    <xdr:row>2</xdr:row>
                    <xdr:rowOff>0</xdr:rowOff>
                  </from>
                  <to>
                    <xdr:col>3</xdr:col>
                    <xdr:colOff>1476375</xdr:colOff>
                    <xdr:row>2</xdr:row>
                    <xdr:rowOff>161925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2</xdr:col>
                    <xdr:colOff>9525</xdr:colOff>
                    <xdr:row>3</xdr:row>
                    <xdr:rowOff>9525</xdr:rowOff>
                  </from>
                  <to>
                    <xdr:col>2</xdr:col>
                    <xdr:colOff>866775</xdr:colOff>
                    <xdr:row>3</xdr:row>
                    <xdr:rowOff>161925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sizeWithCells="1">
                  <from>
                    <xdr:col>3</xdr:col>
                    <xdr:colOff>828675</xdr:colOff>
                    <xdr:row>17</xdr:row>
                    <xdr:rowOff>219075</xdr:rowOff>
                  </from>
                  <to>
                    <xdr:col>3</xdr:col>
                    <xdr:colOff>1409700</xdr:colOff>
                    <xdr:row>19</xdr:row>
                    <xdr:rowOff>9525</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sizeWithCells="1">
                  <from>
                    <xdr:col>3</xdr:col>
                    <xdr:colOff>0</xdr:colOff>
                    <xdr:row>18</xdr:row>
                    <xdr:rowOff>0</xdr:rowOff>
                  </from>
                  <to>
                    <xdr:col>3</xdr:col>
                    <xdr:colOff>619125</xdr:colOff>
                    <xdr:row>19</xdr:row>
                    <xdr:rowOff>9525</xdr:rowOff>
                  </to>
                </anchor>
              </controlPr>
            </control>
          </mc:Choice>
        </mc:AlternateContent>
        <mc:AlternateContent xmlns:mc="http://schemas.openxmlformats.org/markup-compatibility/2006">
          <mc:Choice Requires="x14">
            <control shapeId="1070" r:id="rId10" name="Check Box 46">
              <controlPr defaultSize="0" autoFill="0" autoLine="0" autoPict="0" altText="Bund">
                <anchor moveWithCells="1">
                  <from>
                    <xdr:col>2</xdr:col>
                    <xdr:colOff>28575</xdr:colOff>
                    <xdr:row>38</xdr:row>
                    <xdr:rowOff>9525</xdr:rowOff>
                  </from>
                  <to>
                    <xdr:col>2</xdr:col>
                    <xdr:colOff>600075</xdr:colOff>
                    <xdr:row>39</xdr:row>
                    <xdr:rowOff>28575</xdr:rowOff>
                  </to>
                </anchor>
              </controlPr>
            </control>
          </mc:Choice>
        </mc:AlternateContent>
        <mc:AlternateContent xmlns:mc="http://schemas.openxmlformats.org/markup-compatibility/2006">
          <mc:Choice Requires="x14">
            <control shapeId="1071" r:id="rId11" name="Check Box 47">
              <controlPr defaultSize="0" autoFill="0" autoLine="0" autoPict="0">
                <anchor moveWithCells="1">
                  <from>
                    <xdr:col>2</xdr:col>
                    <xdr:colOff>28575</xdr:colOff>
                    <xdr:row>42</xdr:row>
                    <xdr:rowOff>28575</xdr:rowOff>
                  </from>
                  <to>
                    <xdr:col>2</xdr:col>
                    <xdr:colOff>876300</xdr:colOff>
                    <xdr:row>43</xdr:row>
                    <xdr:rowOff>47625</xdr:rowOff>
                  </to>
                </anchor>
              </controlPr>
            </control>
          </mc:Choice>
        </mc:AlternateContent>
        <mc:AlternateContent xmlns:mc="http://schemas.openxmlformats.org/markup-compatibility/2006">
          <mc:Choice Requires="x14">
            <control shapeId="1073" r:id="rId12" name="Check Box 49">
              <controlPr defaultSize="0" autoFill="0" autoLine="0" autoPict="0">
                <anchor moveWithCells="1">
                  <from>
                    <xdr:col>2</xdr:col>
                    <xdr:colOff>28575</xdr:colOff>
                    <xdr:row>44</xdr:row>
                    <xdr:rowOff>28575</xdr:rowOff>
                  </from>
                  <to>
                    <xdr:col>2</xdr:col>
                    <xdr:colOff>1152525</xdr:colOff>
                    <xdr:row>45</xdr:row>
                    <xdr:rowOff>47625</xdr:rowOff>
                  </to>
                </anchor>
              </controlPr>
            </control>
          </mc:Choice>
        </mc:AlternateContent>
        <mc:AlternateContent xmlns:mc="http://schemas.openxmlformats.org/markup-compatibility/2006">
          <mc:Choice Requires="x14">
            <control shapeId="1075" r:id="rId13" name="Check Box 51">
              <controlPr defaultSize="0" autoFill="0" autoLine="0" autoPict="0">
                <anchor moveWithCells="1">
                  <from>
                    <xdr:col>2</xdr:col>
                    <xdr:colOff>28575</xdr:colOff>
                    <xdr:row>43</xdr:row>
                    <xdr:rowOff>28575</xdr:rowOff>
                  </from>
                  <to>
                    <xdr:col>2</xdr:col>
                    <xdr:colOff>990600</xdr:colOff>
                    <xdr:row>44</xdr:row>
                    <xdr:rowOff>47625</xdr:rowOff>
                  </to>
                </anchor>
              </controlPr>
            </control>
          </mc:Choice>
        </mc:AlternateContent>
        <mc:AlternateContent xmlns:mc="http://schemas.openxmlformats.org/markup-compatibility/2006">
          <mc:Choice Requires="x14">
            <control shapeId="1077" r:id="rId14" name="Check Box 53">
              <controlPr defaultSize="0" autoFill="0" autoLine="0" autoPict="0">
                <anchor moveWithCells="1">
                  <from>
                    <xdr:col>2</xdr:col>
                    <xdr:colOff>28575</xdr:colOff>
                    <xdr:row>40</xdr:row>
                    <xdr:rowOff>9525</xdr:rowOff>
                  </from>
                  <to>
                    <xdr:col>2</xdr:col>
                    <xdr:colOff>1371600</xdr:colOff>
                    <xdr:row>41</xdr:row>
                    <xdr:rowOff>38100</xdr:rowOff>
                  </to>
                </anchor>
              </controlPr>
            </control>
          </mc:Choice>
        </mc:AlternateContent>
        <mc:AlternateContent xmlns:mc="http://schemas.openxmlformats.org/markup-compatibility/2006">
          <mc:Choice Requires="x14">
            <control shapeId="1079" r:id="rId15" name="Check Box 55">
              <controlPr defaultSize="0" autoFill="0" autoLine="0" autoPict="0">
                <anchor moveWithCells="1">
                  <from>
                    <xdr:col>2</xdr:col>
                    <xdr:colOff>28575</xdr:colOff>
                    <xdr:row>39</xdr:row>
                    <xdr:rowOff>0</xdr:rowOff>
                  </from>
                  <to>
                    <xdr:col>2</xdr:col>
                    <xdr:colOff>1266825</xdr:colOff>
                    <xdr:row>40</xdr:row>
                    <xdr:rowOff>38100</xdr:rowOff>
                  </to>
                </anchor>
              </controlPr>
            </control>
          </mc:Choice>
        </mc:AlternateContent>
        <mc:AlternateContent xmlns:mc="http://schemas.openxmlformats.org/markup-compatibility/2006">
          <mc:Choice Requires="x14">
            <control shapeId="1082" r:id="rId16" name="Check Box 58">
              <controlPr defaultSize="0" autoFill="0" autoLine="0" autoPict="0" altText="Bund">
                <anchor moveWithCells="1">
                  <from>
                    <xdr:col>2</xdr:col>
                    <xdr:colOff>28575</xdr:colOff>
                    <xdr:row>41</xdr:row>
                    <xdr:rowOff>9525</xdr:rowOff>
                  </from>
                  <to>
                    <xdr:col>2</xdr:col>
                    <xdr:colOff>1190625</xdr:colOff>
                    <xdr:row>42</xdr:row>
                    <xdr:rowOff>38100</xdr:rowOff>
                  </to>
                </anchor>
              </controlPr>
            </control>
          </mc:Choice>
        </mc:AlternateContent>
        <mc:AlternateContent xmlns:mc="http://schemas.openxmlformats.org/markup-compatibility/2006">
          <mc:Choice Requires="x14">
            <control shapeId="1113" r:id="rId17" name="Check Box 89">
              <controlPr defaultSize="0" autoFill="0" autoLine="0" autoPict="0" altText="Bund">
                <anchor moveWithCells="1">
                  <from>
                    <xdr:col>3</xdr:col>
                    <xdr:colOff>723900</xdr:colOff>
                    <xdr:row>3</xdr:row>
                    <xdr:rowOff>0</xdr:rowOff>
                  </from>
                  <to>
                    <xdr:col>3</xdr:col>
                    <xdr:colOff>1476375</xdr:colOff>
                    <xdr:row>3</xdr:row>
                    <xdr:rowOff>180975</xdr:rowOff>
                  </to>
                </anchor>
              </controlPr>
            </control>
          </mc:Choice>
        </mc:AlternateContent>
        <mc:AlternateContent xmlns:mc="http://schemas.openxmlformats.org/markup-compatibility/2006">
          <mc:Choice Requires="x14">
            <control shapeId="1114" r:id="rId18" name="Check Box 90">
              <controlPr defaultSize="0" autoFill="0" autoLine="0" autoPict="0">
                <anchor moveWithCells="1">
                  <from>
                    <xdr:col>2</xdr:col>
                    <xdr:colOff>904875</xdr:colOff>
                    <xdr:row>1</xdr:row>
                    <xdr:rowOff>104775</xdr:rowOff>
                  </from>
                  <to>
                    <xdr:col>2</xdr:col>
                    <xdr:colOff>1485900</xdr:colOff>
                    <xdr:row>2</xdr:row>
                    <xdr:rowOff>180975</xdr:rowOff>
                  </to>
                </anchor>
              </controlPr>
            </control>
          </mc:Choice>
        </mc:AlternateContent>
        <mc:AlternateContent xmlns:mc="http://schemas.openxmlformats.org/markup-compatibility/2006">
          <mc:Choice Requires="x14">
            <control shapeId="1115" r:id="rId19" name="Check Box 91">
              <controlPr defaultSize="0" autoFill="0" autoLine="0" autoPict="0">
                <anchor moveWithCells="1">
                  <from>
                    <xdr:col>2</xdr:col>
                    <xdr:colOff>904875</xdr:colOff>
                    <xdr:row>2</xdr:row>
                    <xdr:rowOff>200025</xdr:rowOff>
                  </from>
                  <to>
                    <xdr:col>2</xdr:col>
                    <xdr:colOff>1457325</xdr:colOff>
                    <xdr:row>3</xdr:row>
                    <xdr:rowOff>180975</xdr:rowOff>
                  </to>
                </anchor>
              </controlPr>
            </control>
          </mc:Choice>
        </mc:AlternateContent>
        <mc:AlternateContent xmlns:mc="http://schemas.openxmlformats.org/markup-compatibility/2006">
          <mc:Choice Requires="x14">
            <control shapeId="1118" r:id="rId20" name="Check Box 94">
              <controlPr defaultSize="0" autoFill="0" autoLine="0" autoPict="0">
                <anchor moveWithCells="1">
                  <from>
                    <xdr:col>2</xdr:col>
                    <xdr:colOff>9525</xdr:colOff>
                    <xdr:row>1</xdr:row>
                    <xdr:rowOff>104775</xdr:rowOff>
                  </from>
                  <to>
                    <xdr:col>2</xdr:col>
                    <xdr:colOff>752475</xdr:colOff>
                    <xdr:row>2</xdr:row>
                    <xdr:rowOff>180975</xdr:rowOff>
                  </to>
                </anchor>
              </controlPr>
            </control>
          </mc:Choice>
        </mc:AlternateContent>
        <mc:AlternateContent xmlns:mc="http://schemas.openxmlformats.org/markup-compatibility/2006">
          <mc:Choice Requires="x14">
            <control shapeId="1119" r:id="rId21" name="Check Box 95">
              <controlPr defaultSize="0" autoFill="0" autoLine="0" autoPict="0">
                <anchor moveWithCells="1">
                  <from>
                    <xdr:col>3</xdr:col>
                    <xdr:colOff>0</xdr:colOff>
                    <xdr:row>3</xdr:row>
                    <xdr:rowOff>9525</xdr:rowOff>
                  </from>
                  <to>
                    <xdr:col>3</xdr:col>
                    <xdr:colOff>561975</xdr:colOff>
                    <xdr:row>3</xdr:row>
                    <xdr:rowOff>161925</xdr:rowOff>
                  </to>
                </anchor>
              </controlPr>
            </control>
          </mc:Choice>
        </mc:AlternateContent>
        <mc:AlternateContent xmlns:mc="http://schemas.openxmlformats.org/markup-compatibility/2006">
          <mc:Choice Requires="x14">
            <control shapeId="1120" r:id="rId22" name="Check Box 96">
              <controlPr defaultSize="0" autoFill="0" autoLine="0" autoPict="0">
                <anchor moveWithCells="1" sizeWithCells="1">
                  <from>
                    <xdr:col>2</xdr:col>
                    <xdr:colOff>28575</xdr:colOff>
                    <xdr:row>18</xdr:row>
                    <xdr:rowOff>0</xdr:rowOff>
                  </from>
                  <to>
                    <xdr:col>2</xdr:col>
                    <xdr:colOff>1438275</xdr:colOff>
                    <xdr:row>19</xdr:row>
                    <xdr:rowOff>9525</xdr:rowOff>
                  </to>
                </anchor>
              </controlPr>
            </control>
          </mc:Choice>
        </mc:AlternateContent>
        <mc:AlternateContent xmlns:mc="http://schemas.openxmlformats.org/markup-compatibility/2006">
          <mc:Choice Requires="x14">
            <control shapeId="1123" r:id="rId23" name="Check Box 99">
              <controlPr defaultSize="0" autoFill="0" autoLine="0" autoPict="0" altText="Bund">
                <anchor moveWithCells="1">
                  <from>
                    <xdr:col>3</xdr:col>
                    <xdr:colOff>28575</xdr:colOff>
                    <xdr:row>38</xdr:row>
                    <xdr:rowOff>9525</xdr:rowOff>
                  </from>
                  <to>
                    <xdr:col>3</xdr:col>
                    <xdr:colOff>600075</xdr:colOff>
                    <xdr:row>39</xdr:row>
                    <xdr:rowOff>28575</xdr:rowOff>
                  </to>
                </anchor>
              </controlPr>
            </control>
          </mc:Choice>
        </mc:AlternateContent>
        <mc:AlternateContent xmlns:mc="http://schemas.openxmlformats.org/markup-compatibility/2006">
          <mc:Choice Requires="x14">
            <control shapeId="1124" r:id="rId24" name="Check Box 100">
              <controlPr defaultSize="0" autoFill="0" autoLine="0" autoPict="0">
                <anchor moveWithCells="1">
                  <from>
                    <xdr:col>3</xdr:col>
                    <xdr:colOff>28575</xdr:colOff>
                    <xdr:row>42</xdr:row>
                    <xdr:rowOff>28575</xdr:rowOff>
                  </from>
                  <to>
                    <xdr:col>3</xdr:col>
                    <xdr:colOff>1419225</xdr:colOff>
                    <xdr:row>43</xdr:row>
                    <xdr:rowOff>47625</xdr:rowOff>
                  </to>
                </anchor>
              </controlPr>
            </control>
          </mc:Choice>
        </mc:AlternateContent>
        <mc:AlternateContent xmlns:mc="http://schemas.openxmlformats.org/markup-compatibility/2006">
          <mc:Choice Requires="x14">
            <control shapeId="1125" r:id="rId25" name="Check Box 101">
              <controlPr defaultSize="0" autoFill="0" autoLine="0" autoPict="0">
                <anchor moveWithCells="1">
                  <from>
                    <xdr:col>3</xdr:col>
                    <xdr:colOff>28575</xdr:colOff>
                    <xdr:row>44</xdr:row>
                    <xdr:rowOff>28575</xdr:rowOff>
                  </from>
                  <to>
                    <xdr:col>3</xdr:col>
                    <xdr:colOff>1400175</xdr:colOff>
                    <xdr:row>45</xdr:row>
                    <xdr:rowOff>47625</xdr:rowOff>
                  </to>
                </anchor>
              </controlPr>
            </control>
          </mc:Choice>
        </mc:AlternateContent>
        <mc:AlternateContent xmlns:mc="http://schemas.openxmlformats.org/markup-compatibility/2006">
          <mc:Choice Requires="x14">
            <control shapeId="1126" r:id="rId26" name="Check Box 102">
              <controlPr defaultSize="0" autoFill="0" autoLine="0" autoPict="0">
                <anchor moveWithCells="1">
                  <from>
                    <xdr:col>3</xdr:col>
                    <xdr:colOff>28575</xdr:colOff>
                    <xdr:row>43</xdr:row>
                    <xdr:rowOff>28575</xdr:rowOff>
                  </from>
                  <to>
                    <xdr:col>3</xdr:col>
                    <xdr:colOff>1257300</xdr:colOff>
                    <xdr:row>44</xdr:row>
                    <xdr:rowOff>47625</xdr:rowOff>
                  </to>
                </anchor>
              </controlPr>
            </control>
          </mc:Choice>
        </mc:AlternateContent>
        <mc:AlternateContent xmlns:mc="http://schemas.openxmlformats.org/markup-compatibility/2006">
          <mc:Choice Requires="x14">
            <control shapeId="1127" r:id="rId27" name="Check Box 103">
              <controlPr defaultSize="0" autoFill="0" autoLine="0" autoPict="0">
                <anchor moveWithCells="1">
                  <from>
                    <xdr:col>3</xdr:col>
                    <xdr:colOff>28575</xdr:colOff>
                    <xdr:row>40</xdr:row>
                    <xdr:rowOff>9525</xdr:rowOff>
                  </from>
                  <to>
                    <xdr:col>3</xdr:col>
                    <xdr:colOff>1362075</xdr:colOff>
                    <xdr:row>41</xdr:row>
                    <xdr:rowOff>38100</xdr:rowOff>
                  </to>
                </anchor>
              </controlPr>
            </control>
          </mc:Choice>
        </mc:AlternateContent>
        <mc:AlternateContent xmlns:mc="http://schemas.openxmlformats.org/markup-compatibility/2006">
          <mc:Choice Requires="x14">
            <control shapeId="1128" r:id="rId28" name="Check Box 104">
              <controlPr defaultSize="0" autoFill="0" autoLine="0" autoPict="0">
                <anchor moveWithCells="1">
                  <from>
                    <xdr:col>3</xdr:col>
                    <xdr:colOff>28575</xdr:colOff>
                    <xdr:row>39</xdr:row>
                    <xdr:rowOff>0</xdr:rowOff>
                  </from>
                  <to>
                    <xdr:col>3</xdr:col>
                    <xdr:colOff>1419225</xdr:colOff>
                    <xdr:row>40</xdr:row>
                    <xdr:rowOff>38100</xdr:rowOff>
                  </to>
                </anchor>
              </controlPr>
            </control>
          </mc:Choice>
        </mc:AlternateContent>
        <mc:AlternateContent xmlns:mc="http://schemas.openxmlformats.org/markup-compatibility/2006">
          <mc:Choice Requires="x14">
            <control shapeId="1129" r:id="rId29" name="Check Box 105">
              <controlPr defaultSize="0" autoFill="0" autoLine="0" autoPict="0" altText="Bund">
                <anchor moveWithCells="1">
                  <from>
                    <xdr:col>3</xdr:col>
                    <xdr:colOff>28575</xdr:colOff>
                    <xdr:row>41</xdr:row>
                    <xdr:rowOff>9525</xdr:rowOff>
                  </from>
                  <to>
                    <xdr:col>3</xdr:col>
                    <xdr:colOff>1190625</xdr:colOff>
                    <xdr:row>42</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100-000003000000}">
          <x14:formula1>
            <xm:f>Daten!$S$1:$S$8</xm:f>
          </x14:formula1>
          <xm:sqref>D20</xm:sqref>
        </x14:dataValidation>
        <x14:dataValidation type="list" allowBlank="1" showInputMessage="1" showErrorMessage="1" xr:uid="{00000000-0002-0000-0100-000004000000}">
          <x14:formula1>
            <xm:f>Daten!$Q$1:$Q$6</xm:f>
          </x14:formula1>
          <xm:sqref>C20</xm:sqref>
        </x14:dataValidation>
        <x14:dataValidation type="list" allowBlank="1" showInputMessage="1" showErrorMessage="1" xr:uid="{00000000-0002-0000-0100-000005000000}">
          <x14:formula1>
            <xm:f>Daten!$M$1:$M$14</xm:f>
          </x14:formula1>
          <xm:sqref>C18</xm:sqref>
        </x14:dataValidation>
        <x14:dataValidation type="list" allowBlank="1" showInputMessage="1" showErrorMessage="1" xr:uid="{00000000-0002-0000-0100-000006000000}">
          <x14:formula1>
            <xm:f>Daten!$AK$1:$AK$5</xm:f>
          </x14:formula1>
          <xm:sqref>D27</xm:sqref>
        </x14:dataValidation>
        <x14:dataValidation type="list" allowBlank="1" showInputMessage="1" showErrorMessage="1" xr:uid="{00000000-0002-0000-0100-000007000000}">
          <x14:formula1>
            <xm:f>Daten!$AQ$1:$AQ$5</xm:f>
          </x14:formula1>
          <xm:sqref>A48</xm:sqref>
        </x14:dataValidation>
        <x14:dataValidation type="list" allowBlank="1" showInputMessage="1" showErrorMessage="1" xr:uid="{00000000-0002-0000-0100-000008000000}">
          <x14:formula1>
            <xm:f>Daten!$F$1:$F$9</xm:f>
          </x14:formula1>
          <xm:sqref>B12</xm:sqref>
        </x14:dataValidation>
        <x14:dataValidation type="list" allowBlank="1" showInputMessage="1" showErrorMessage="1" xr:uid="{00000000-0002-0000-0100-000009000000}">
          <x14:formula1>
            <xm:f>Daten!$AG$1:$AG$4</xm:f>
          </x14:formula1>
          <xm:sqref>A33</xm:sqref>
        </x14:dataValidation>
        <x14:dataValidation type="list" allowBlank="1" showInputMessage="1" showErrorMessage="1" xr:uid="{00000000-0002-0000-0100-00000A000000}">
          <x14:formula1>
            <xm:f>Daten!$AA$1:$AA$8</xm:f>
          </x14:formula1>
          <xm:sqref>B31</xm:sqref>
        </x14:dataValidation>
        <x14:dataValidation type="list" allowBlank="1" showInputMessage="1" showErrorMessage="1" xr:uid="{00000000-0002-0000-0100-00000B000000}">
          <x14:formula1>
            <xm:f>Daten!$AM$1:$AM$4</xm:f>
          </x14:formula1>
          <xm:sqref>A35:A36</xm:sqref>
        </x14:dataValidation>
        <x14:dataValidation type="list" allowBlank="1" showInputMessage="1" showErrorMessage="1" xr:uid="{00000000-0002-0000-0100-00000C000000}">
          <x14:formula1>
            <xm:f>Daten!$AI$1:$AI$7</xm:f>
          </x14:formula1>
          <xm:sqref>B33</xm:sqref>
        </x14:dataValidation>
        <x14:dataValidation type="list" allowBlank="1" showInputMessage="1" showErrorMessage="1" xr:uid="{00000000-0002-0000-0100-00000D000000}">
          <x14:formula1>
            <xm:f>Daten!$AV$1:$AV$4</xm:f>
          </x14:formula1>
          <xm:sqref>C50:D51</xm:sqref>
        </x14:dataValidation>
        <x14:dataValidation type="list" allowBlank="1" showInputMessage="1" showErrorMessage="1" xr:uid="{00000000-0002-0000-0100-00000E000000}">
          <x14:formula1>
            <xm:f>Daten!$O$1:$O$5</xm:f>
          </x14:formula1>
          <xm:sqref>D18</xm:sqref>
        </x14:dataValidation>
        <x14:dataValidation type="list" allowBlank="1" showInputMessage="1" showErrorMessage="1" xr:uid="{00000000-0002-0000-0100-00000F000000}">
          <x14:formula1>
            <xm:f>Daten!$U$1:$U$6</xm:f>
          </x14:formula1>
          <xm:sqref>C21</xm:sqref>
        </x14:dataValidation>
        <x14:dataValidation type="list" allowBlank="1" showInputMessage="1" showErrorMessage="1" xr:uid="{00000000-0002-0000-0100-000010000000}">
          <x14:formula1>
            <xm:f>Daten!$AR$1:$AR$13</xm:f>
          </x14:formula1>
          <xm:sqref>D48</xm:sqref>
        </x14:dataValidation>
        <x14:dataValidation type="list" allowBlank="1" showInputMessage="1" showErrorMessage="1" xr:uid="{00000000-0002-0000-0100-000011000000}">
          <x14:formula1>
            <xm:f>Daten!$H$1:$H$9</xm:f>
          </x14:formula1>
          <xm:sqref>A1:B1</xm:sqref>
        </x14:dataValidation>
        <x14:dataValidation type="list" allowBlank="1" showInputMessage="1" showErrorMessage="1" xr:uid="{00000000-0002-0000-0100-000012000000}">
          <x14:formula1>
            <xm:f>Daten!$K$1:$K$11</xm:f>
          </x14:formula1>
          <xm:sqref>B8</xm:sqref>
        </x14:dataValidation>
        <x14:dataValidation type="list" allowBlank="1" showInputMessage="1" showErrorMessage="1" xr:uid="{00000000-0002-0000-0100-000013000000}">
          <x14:formula1>
            <xm:f>Daten!$W$1:$W$25</xm:f>
          </x14:formula1>
          <xm:sqref>C22:D22</xm:sqref>
        </x14:dataValidation>
        <x14:dataValidation type="list" allowBlank="1" showInputMessage="1" showErrorMessage="1" xr:uid="{00000000-0002-0000-0100-000014000000}">
          <x14:formula1>
            <xm:f>Daten!$AN$1:$AN$16</xm:f>
          </x14:formula1>
          <xm:sqref>C46:D46</xm:sqref>
        </x14:dataValidation>
        <x14:dataValidation type="list" allowBlank="1" showInputMessage="1" showErrorMessage="1" xr:uid="{00000000-0002-0000-0100-000015000000}">
          <x14:formula1>
            <xm:f>Daten!$D$1:$D$120</xm:f>
          </x14:formula1>
          <xm:sqref>D7</xm:sqref>
        </x14:dataValidation>
        <x14:dataValidation type="list" allowBlank="1" showInputMessage="1" showErrorMessage="1" xr:uid="{00000000-0002-0000-0100-000016000000}">
          <x14:formula1>
            <xm:f>Daten!$X$1:$X$155</xm:f>
          </x14:formula1>
          <xm:sqref>C23:D26</xm:sqref>
        </x14:dataValidation>
        <x14:dataValidation type="list" allowBlank="1" showInputMessage="1" showErrorMessage="1" xr:uid="{D1E19360-01B8-5A47-905F-09BE9A2DDAD5}">
          <x14:formula1>
            <xm:f>Daten!$AC$1:$AC$5</xm:f>
          </x14:formula1>
          <xm:sqref>A32</xm:sqref>
        </x14:dataValidation>
        <x14:dataValidation type="list" allowBlank="1" showInputMessage="1" showErrorMessage="1" xr:uid="{BA409524-4F5A-4440-84EF-5F158CA270C1}">
          <x14:formula1>
            <xm:f>Daten!$AE$1:$AE$4</xm:f>
          </x14:formula1>
          <xm:sqref>B32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pageSetUpPr fitToPage="1"/>
  </sheetPr>
  <dimension ref="A1:H51"/>
  <sheetViews>
    <sheetView showGridLines="0" zoomScaleNormal="100" zoomScaleSheetLayoutView="124" workbookViewId="0">
      <pane ySplit="5" topLeftCell="A26" activePane="bottomLeft" state="frozenSplit"/>
      <selection sqref="A1:E1"/>
      <selection pane="bottomLeft" activeCell="C46" sqref="C46"/>
    </sheetView>
  </sheetViews>
  <sheetFormatPr baseColWidth="10" defaultColWidth="11.42578125" defaultRowHeight="14.25" x14ac:dyDescent="0.2"/>
  <cols>
    <col min="1" max="1" width="28.5703125" style="36" customWidth="1"/>
    <col min="2" max="2" width="16.5703125" style="36" customWidth="1"/>
    <col min="3" max="4" width="22.5703125" style="37" customWidth="1"/>
    <col min="5" max="5" width="7.42578125" style="36" hidden="1" customWidth="1"/>
    <col min="6" max="6" width="8.5703125" style="36" hidden="1" customWidth="1"/>
    <col min="7" max="7" width="16.140625" style="36" hidden="1" customWidth="1"/>
    <col min="8" max="8" width="22.5703125" style="36" customWidth="1"/>
    <col min="9" max="16384" width="11.42578125" style="36"/>
  </cols>
  <sheetData>
    <row r="1" spans="1:5" s="45" customFormat="1" ht="15.75" x14ac:dyDescent="0.25">
      <c r="A1" s="323" t="s">
        <v>694</v>
      </c>
      <c r="B1" s="324"/>
      <c r="C1" s="291" t="s">
        <v>508</v>
      </c>
      <c r="D1" s="64">
        <f>'Formular Kanton'!D1</f>
        <v>0</v>
      </c>
    </row>
    <row r="2" spans="1:5" s="57" customFormat="1" ht="8.25" x14ac:dyDescent="0.15">
      <c r="A2" s="74" t="str">
        <f>'Formular Kanton'!A2</f>
        <v>andere Beiträge: Höchstsatz der Beiträge aus der öffentlichen Hand max. 80% der anrechenbaren Kosten (Art.3 SubG)</v>
      </c>
      <c r="B2" s="56"/>
      <c r="C2" s="58"/>
      <c r="D2" s="274" t="str">
        <f>'Formular Kanton'!D2</f>
        <v>VERSION 2025-05</v>
      </c>
    </row>
    <row r="3" spans="1:5" s="43" customFormat="1" ht="16.5" customHeight="1" x14ac:dyDescent="0.2">
      <c r="A3" s="73"/>
      <c r="B3" s="65"/>
      <c r="C3" s="69"/>
      <c r="D3" s="69"/>
    </row>
    <row r="4" spans="1:5" s="43" customFormat="1" ht="16.5" customHeight="1" x14ac:dyDescent="0.2">
      <c r="A4" s="73"/>
      <c r="B4" s="65"/>
      <c r="C4" s="69"/>
      <c r="D4" s="69"/>
    </row>
    <row r="5" spans="1:5" s="35" customFormat="1" ht="15.75" x14ac:dyDescent="0.25">
      <c r="A5" s="45" t="s">
        <v>216</v>
      </c>
      <c r="C5" s="329" t="s">
        <v>930</v>
      </c>
      <c r="D5" s="330"/>
      <c r="E5" s="62"/>
    </row>
    <row r="6" spans="1:5" ht="14.25" customHeight="1" x14ac:dyDescent="0.2">
      <c r="A6" s="71" t="s">
        <v>956</v>
      </c>
      <c r="B6" s="51"/>
      <c r="C6" s="39"/>
      <c r="D6" s="39"/>
    </row>
    <row r="7" spans="1:5" ht="18" customHeight="1" x14ac:dyDescent="0.2">
      <c r="A7" s="107" t="s">
        <v>678</v>
      </c>
      <c r="B7" s="108"/>
      <c r="C7" s="242" t="str">
        <f>IF('Formular Kanton'!C7&lt;&gt;0,'Formular Kanton'!C7,"")</f>
        <v/>
      </c>
      <c r="D7" s="243" t="str">
        <f>IF('Formular Kanton'!D7&lt;&gt;0,'Formular Kanton'!D7,"")</f>
        <v>Objekt ???</v>
      </c>
    </row>
    <row r="8" spans="1:5" x14ac:dyDescent="0.2">
      <c r="A8" s="110" t="s">
        <v>2</v>
      </c>
      <c r="B8" s="75" t="str">
        <f>IF('Formular Kanton'!B8&lt;&gt;0,'Formular Kanton'!B8,"")</f>
        <v>Bezirk ???</v>
      </c>
      <c r="C8" s="341" t="str">
        <f>IF('Formular Kanton'!C8&lt;&gt;0,'Formular Kanton'!C8,"")</f>
        <v/>
      </c>
      <c r="D8" s="342" t="str">
        <f>IF('Formular Kanton'!D8&lt;&gt;0,'Formular Kanton'!D8,"")</f>
        <v/>
      </c>
    </row>
    <row r="9" spans="1:5" x14ac:dyDescent="0.2">
      <c r="A9" s="110" t="s">
        <v>661</v>
      </c>
      <c r="B9" s="75">
        <f>IF('Formular Kanton'!B9&lt;&gt;0,'Formular Kanton'!B9,"")</f>
        <v>1000</v>
      </c>
      <c r="C9" s="343" t="str">
        <f>IF('Formular Kanton'!C9&lt;&gt;0,'Formular Kanton'!C9,"")</f>
        <v/>
      </c>
      <c r="D9" s="338" t="str">
        <f>IF('Formular Kanton'!D9&lt;&gt;0,'Formular Kanton'!D9,"")</f>
        <v/>
      </c>
    </row>
    <row r="10" spans="1:5" x14ac:dyDescent="0.2">
      <c r="A10" s="110" t="s">
        <v>1068</v>
      </c>
      <c r="B10" s="53"/>
      <c r="C10" s="341" t="str">
        <f>IF('Formular Kanton'!C10&lt;&gt;0,'Formular Kanton'!C10,"")</f>
        <v/>
      </c>
      <c r="D10" s="342" t="str">
        <f>IF('Formular Kanton'!D10&lt;&gt;0,'Formular Kanton'!D10,"")</f>
        <v/>
      </c>
    </row>
    <row r="11" spans="1:5" x14ac:dyDescent="0.2">
      <c r="A11" s="111" t="s">
        <v>662</v>
      </c>
      <c r="B11" s="51"/>
      <c r="C11" s="341" t="str">
        <f>IF('Formular Kanton'!C11&lt;&gt;0,'Formular Kanton'!C11,"")</f>
        <v>E: 2 XXX XXX.X (m) / N: 1 XXX XXX.X (m)</v>
      </c>
      <c r="D11" s="342" t="str">
        <f>IF('Formular Kanton'!D11&lt;&gt;0,'Formular Kanton'!D11,"")</f>
        <v/>
      </c>
    </row>
    <row r="12" spans="1:5" ht="18" customHeight="1" x14ac:dyDescent="0.2">
      <c r="A12" s="113" t="s">
        <v>967</v>
      </c>
      <c r="B12" s="75" t="str">
        <f>IF('Formular Kanton'!B12&lt;&gt;0,'Formular Kanton'!B12,"")</f>
        <v>Empfängertyp ???</v>
      </c>
      <c r="C12" s="337" t="str">
        <f>IF('Formular Kanton'!C12&lt;&gt;0,'Formular Kanton'!C12,"")</f>
        <v/>
      </c>
      <c r="D12" s="338" t="str">
        <f>IF('Formular Kanton'!D12&lt;&gt;0,'Formular Kanton'!D12,"")</f>
        <v/>
      </c>
    </row>
    <row r="13" spans="1:5" x14ac:dyDescent="0.2">
      <c r="A13" s="110" t="s">
        <v>2</v>
      </c>
      <c r="B13" s="53"/>
      <c r="C13" s="337" t="str">
        <f>IF('Formular Kanton'!C13&lt;&gt;0,'Formular Kanton'!C13,"")</f>
        <v/>
      </c>
      <c r="D13" s="338" t="str">
        <f>IF('Formular Kanton'!D13&lt;&gt;0,'Formular Kanton'!D13,"")</f>
        <v/>
      </c>
    </row>
    <row r="14" spans="1:5" x14ac:dyDescent="0.2">
      <c r="A14" s="110" t="s">
        <v>663</v>
      </c>
      <c r="B14" s="53">
        <f>IF('Formular Kanton'!B14&lt;&gt;0,'Formular Kanton'!B14,"")</f>
        <v>1000</v>
      </c>
      <c r="C14" s="337" t="str">
        <f>IF('Formular Kanton'!C14&lt;&gt;0,'Formular Kanton'!C14,"")</f>
        <v/>
      </c>
      <c r="D14" s="338" t="str">
        <f>IF('Formular Kanton'!D14&lt;&gt;0,'Formular Kanton'!D14,"")</f>
        <v/>
      </c>
    </row>
    <row r="15" spans="1:5" x14ac:dyDescent="0.2">
      <c r="A15" s="110" t="s">
        <v>1054</v>
      </c>
      <c r="B15" s="82"/>
      <c r="C15" s="344" t="str">
        <f>IF('Formular Kanton'!C15&lt;&gt;0,'Formular Kanton'!C15,"")</f>
        <v>+00 00 000 00 00</v>
      </c>
      <c r="D15" s="334" t="str">
        <f>IF('Formular Kanton'!D15&lt;&gt;0,'Formular Kanton'!D15,"")</f>
        <v/>
      </c>
    </row>
    <row r="16" spans="1:5" x14ac:dyDescent="0.2">
      <c r="A16" s="114" t="s">
        <v>1053</v>
      </c>
      <c r="B16" s="115"/>
      <c r="C16" s="345" t="str">
        <f>IF('Formular Kanton'!C16&lt;&gt;0,'Formular Kanton'!C16,"")</f>
        <v>xxx@xx.ch</v>
      </c>
      <c r="D16" s="336" t="str">
        <f>IF('Formular Kanton'!D16&lt;&gt;0,'Formular Kanton'!D16,"")</f>
        <v/>
      </c>
    </row>
    <row r="17" spans="1:8" s="53" customFormat="1" ht="14.25" customHeight="1" x14ac:dyDescent="0.2">
      <c r="A17" s="71" t="s">
        <v>956</v>
      </c>
      <c r="B17" s="51"/>
      <c r="C17" s="52"/>
      <c r="D17" s="52"/>
    </row>
    <row r="18" spans="1:8" ht="18" customHeight="1" x14ac:dyDescent="0.2">
      <c r="A18" s="116" t="s">
        <v>664</v>
      </c>
      <c r="B18" s="117"/>
      <c r="C18" s="244" t="str">
        <f>IF('Formular Kanton'!C18&lt;&gt;0,'Formular Kanton'!C18,"")</f>
        <v>Schutz ???</v>
      </c>
      <c r="D18" s="118" t="str">
        <f>IF('Formular Kanton'!D18&lt;&gt;0,'Formular Kanton'!D18,"")</f>
        <v>Bedeutung ???</v>
      </c>
    </row>
    <row r="19" spans="1:8" x14ac:dyDescent="0.2">
      <c r="A19" s="111" t="s">
        <v>665</v>
      </c>
      <c r="B19" s="37"/>
      <c r="C19" s="54"/>
      <c r="D19" s="72"/>
    </row>
    <row r="20" spans="1:8" x14ac:dyDescent="0.2">
      <c r="A20" s="110" t="s">
        <v>667</v>
      </c>
      <c r="C20" s="245" t="str">
        <f>IF('Formular Kanton'!C20&lt;&gt;0,'Formular Kanton'!C20,"")</f>
        <v>Ortsbild ???</v>
      </c>
      <c r="D20" s="246" t="str">
        <f>IF('Formular Kanton'!D20&lt;&gt;0,'Formular Kanton'!D20,"")</f>
        <v>Perimeter ???</v>
      </c>
    </row>
    <row r="21" spans="1:8" x14ac:dyDescent="0.2">
      <c r="A21" s="110" t="s">
        <v>666</v>
      </c>
      <c r="C21" s="247" t="str">
        <f>IF('Formular Kanton'!C21&lt;&gt;0,'Formular Kanton'!C21,"")</f>
        <v>Ortsplan ???</v>
      </c>
      <c r="D21" s="248" t="str">
        <f>IF('Formular Kanton'!D21&lt;&gt;0,'Formular Kanton'!D21,"")</f>
        <v/>
      </c>
    </row>
    <row r="22" spans="1:8" ht="17.25" customHeight="1" x14ac:dyDescent="0.25">
      <c r="A22" s="113" t="s">
        <v>660</v>
      </c>
      <c r="B22" s="35"/>
      <c r="C22" s="339" t="str">
        <f>IF('Formular Kanton'!C22&lt;&gt;0,'Formular Kanton'!C22,"")</f>
        <v>Massnahme ???</v>
      </c>
      <c r="D22" s="340" t="str">
        <f>IF('Formular Kanton'!D22&lt;&gt;0,'Formular Kanton'!D22,"")</f>
        <v/>
      </c>
    </row>
    <row r="23" spans="1:8" ht="14.25" customHeight="1" x14ac:dyDescent="0.2">
      <c r="A23" s="40"/>
      <c r="C23" s="245" t="str">
        <f>IF('Formular Kanton'!C23&lt;&gt;0,'Formular Kanton'!C23,"")</f>
        <v>Arbeiten ???</v>
      </c>
      <c r="D23" s="246" t="str">
        <f>IF('Formular Kanton'!D23&lt;&gt;0,'Formular Kanton'!D23,"")</f>
        <v>Arbeiten ???</v>
      </c>
    </row>
    <row r="24" spans="1:8" ht="14.25" customHeight="1" x14ac:dyDescent="0.2">
      <c r="A24" s="40"/>
      <c r="C24" s="245" t="str">
        <f>IF('Formular Kanton'!C24&lt;&gt;0,'Formular Kanton'!C24,"")</f>
        <v>Arbeiten ???</v>
      </c>
      <c r="D24" s="246" t="str">
        <f>IF('Formular Kanton'!D24&lt;&gt;0,'Formular Kanton'!D24,"")</f>
        <v>Arbeiten ???</v>
      </c>
    </row>
    <row r="25" spans="1:8" ht="14.25" customHeight="1" x14ac:dyDescent="0.2">
      <c r="A25" s="40"/>
      <c r="B25" s="40"/>
      <c r="C25" s="245" t="str">
        <f>IF('Formular Kanton'!C25&lt;&gt;0,'Formular Kanton'!C25,"")</f>
        <v>Arbeiten ???</v>
      </c>
      <c r="D25" s="246" t="str">
        <f>IF('Formular Kanton'!D25&lt;&gt;0,'Formular Kanton'!D25,"")</f>
        <v>Arbeiten ???</v>
      </c>
    </row>
    <row r="26" spans="1:8" ht="14.25" customHeight="1" x14ac:dyDescent="0.2">
      <c r="A26" s="40"/>
      <c r="B26" s="40"/>
      <c r="C26" s="245" t="str">
        <f>IF('Formular Kanton'!C26&lt;&gt;0,'Formular Kanton'!C26,"")</f>
        <v>Arbeiten ???</v>
      </c>
      <c r="D26" s="246" t="str">
        <f>IF('Formular Kanton'!D26&lt;&gt;0,'Formular Kanton'!D26,"")</f>
        <v>Arbeiten ???</v>
      </c>
    </row>
    <row r="27" spans="1:8" s="82" customFormat="1" ht="18" customHeight="1" x14ac:dyDescent="0.2">
      <c r="A27" s="113" t="s">
        <v>668</v>
      </c>
      <c r="B27" s="289" t="s">
        <v>1034</v>
      </c>
      <c r="C27" s="289" t="s">
        <v>702</v>
      </c>
      <c r="D27" s="288" t="s">
        <v>703</v>
      </c>
    </row>
    <row r="28" spans="1:8" s="82" customFormat="1" ht="12.75" x14ac:dyDescent="0.2">
      <c r="A28" s="110" t="s">
        <v>669</v>
      </c>
      <c r="B28" s="119" t="str">
        <f>IF(Tabelle!C6&gt;0,Tabelle!C6,"")</f>
        <v/>
      </c>
      <c r="C28" s="120" t="str">
        <f>IF(Tabelle!D216&gt;0,Tabelle!D216,"")</f>
        <v/>
      </c>
      <c r="D28" s="121" t="str">
        <f>IF(OR(D27="AKONTO 1",D27="AKONTO 2"),Tabelle!D224,(IF(D$27="SCHLUSSZAHLUNG",Tabelle!G216,"")))</f>
        <v/>
      </c>
    </row>
    <row r="29" spans="1:8" s="82" customFormat="1" ht="12.75" x14ac:dyDescent="0.2">
      <c r="A29" s="110" t="s">
        <v>680</v>
      </c>
      <c r="B29" s="286" t="str">
        <f>Tabelle!C8</f>
        <v/>
      </c>
      <c r="C29" s="130" t="str">
        <f>IF(Tabelle!E222&gt;0,Tabelle!E222,"")</f>
        <v/>
      </c>
      <c r="D29" s="132" t="str">
        <f>IF(OR(D27="AKONTO 1",D27="AKONTO 2"),(Tabelle!E224),(IF(D$27="SCHLUSSZAHLUNG",Tabelle!H222,"")))</f>
        <v/>
      </c>
    </row>
    <row r="30" spans="1:8" s="82" customFormat="1" ht="18" customHeight="1" x14ac:dyDescent="0.2">
      <c r="A30" s="113" t="s">
        <v>670</v>
      </c>
      <c r="B30" s="287" t="str">
        <f>IF(B31="Taux","",(IF(B32="Änderung ???","",(B31+B32+B33))))</f>
        <v/>
      </c>
      <c r="C30" s="287" t="str">
        <f>B30</f>
        <v/>
      </c>
      <c r="D30" s="123"/>
    </row>
    <row r="31" spans="1:8" s="82" customFormat="1" ht="12.75" x14ac:dyDescent="0.2">
      <c r="A31" s="110" t="s">
        <v>681</v>
      </c>
      <c r="B31" s="124" t="s">
        <v>1023</v>
      </c>
      <c r="C31" s="125" t="str">
        <f>B31</f>
        <v>Basissatz ???</v>
      </c>
      <c r="D31" s="123"/>
    </row>
    <row r="32" spans="1:8" s="82" customFormat="1" ht="12.75" x14ac:dyDescent="0.2">
      <c r="A32" s="240" t="s">
        <v>1130</v>
      </c>
      <c r="B32" s="275" t="s">
        <v>971</v>
      </c>
      <c r="C32" s="276" t="str">
        <f>IF(B32&lt;&gt;0,B32,"")</f>
        <v>Änderung ???</v>
      </c>
      <c r="D32" s="123"/>
      <c r="E32" s="129" t="s">
        <v>432</v>
      </c>
      <c r="F32" s="129" t="s">
        <v>433</v>
      </c>
      <c r="G32" s="129" t="s">
        <v>434</v>
      </c>
      <c r="H32" s="110"/>
    </row>
    <row r="33" spans="1:8" s="82" customFormat="1" ht="13.5" thickBot="1" x14ac:dyDescent="0.25">
      <c r="A33" s="240" t="s">
        <v>1132</v>
      </c>
      <c r="B33" s="126" t="s">
        <v>1134</v>
      </c>
      <c r="C33" s="127" t="str">
        <f>IF(B33&lt;&gt;0,B33,"")</f>
        <v>Reduktion ???</v>
      </c>
      <c r="D33" s="128"/>
      <c r="E33" s="129" t="s">
        <v>432</v>
      </c>
      <c r="F33" s="129" t="s">
        <v>433</v>
      </c>
      <c r="G33" s="129" t="s">
        <v>434</v>
      </c>
      <c r="H33" s="110"/>
    </row>
    <row r="34" spans="1:8" s="82" customFormat="1" ht="18.75" customHeight="1" x14ac:dyDescent="0.2">
      <c r="A34" s="113" t="s">
        <v>1141</v>
      </c>
      <c r="B34" s="130" t="str">
        <f>IF(B30&lt;&gt;"",B29*B30,"")</f>
        <v/>
      </c>
      <c r="C34" s="131" t="str">
        <f>IF(C30&lt;&gt;"",C29*C30,"")</f>
        <v/>
      </c>
      <c r="D34" s="132" t="str">
        <f>IF(D29&lt;&gt;"",IF((D29*C30&lt;C34),D29*C30,C34),"")</f>
        <v/>
      </c>
      <c r="E34" s="133" t="str">
        <f>IF(C34&lt;&gt;"",ROUNDUP(C34,-2),"")</f>
        <v/>
      </c>
      <c r="F34" s="134" t="str">
        <f>IF(E34&lt;&gt;"",E34-C34,"")</f>
        <v/>
      </c>
      <c r="G34" s="135" t="str">
        <f>IF(C30&lt;&gt;"",F34/C30,"")</f>
        <v/>
      </c>
    </row>
    <row r="35" spans="1:8" s="82" customFormat="1" ht="12.75" x14ac:dyDescent="0.2">
      <c r="A35" s="136" t="s">
        <v>705</v>
      </c>
      <c r="B35" s="137"/>
      <c r="C35" s="137"/>
      <c r="D35" s="290"/>
      <c r="E35" s="138"/>
      <c r="F35" s="139"/>
      <c r="G35" s="140"/>
    </row>
    <row r="36" spans="1:8" s="82" customFormat="1" ht="13.5" thickBot="1" x14ac:dyDescent="0.25">
      <c r="A36" s="136" t="s">
        <v>705</v>
      </c>
      <c r="B36" s="141"/>
      <c r="C36" s="142"/>
      <c r="D36" s="143"/>
      <c r="E36" s="138"/>
      <c r="F36" s="139"/>
      <c r="G36" s="140"/>
    </row>
    <row r="37" spans="1:8" s="82" customFormat="1" ht="18" customHeight="1" x14ac:dyDescent="0.2">
      <c r="A37" s="113" t="s">
        <v>973</v>
      </c>
      <c r="B37" s="138"/>
      <c r="C37" s="144"/>
      <c r="D37" s="132" t="str">
        <f>IF(D34&lt;&gt;"",(D34-D35-D36),"")</f>
        <v/>
      </c>
      <c r="E37" s="138"/>
      <c r="F37" s="139"/>
      <c r="G37" s="140"/>
    </row>
    <row r="38" spans="1:8" ht="18" customHeight="1" x14ac:dyDescent="0.25">
      <c r="A38" s="113" t="s">
        <v>673</v>
      </c>
      <c r="B38" s="35"/>
      <c r="C38" s="146" t="s">
        <v>709</v>
      </c>
      <c r="D38" s="146" t="s">
        <v>710</v>
      </c>
    </row>
    <row r="39" spans="1:8" x14ac:dyDescent="0.2">
      <c r="A39" s="110" t="s">
        <v>948</v>
      </c>
      <c r="C39" s="67" t="str">
        <f>IF('Formular Kanton'!C39&lt;&gt;0,'Formular Kanton'!C39,"")</f>
        <v/>
      </c>
      <c r="D39" s="67" t="str">
        <f>IF('Formular Kanton'!D39&lt;&gt;0,'Formular Kanton'!D39,"")</f>
        <v/>
      </c>
    </row>
    <row r="40" spans="1:8" x14ac:dyDescent="0.2">
      <c r="A40" s="40"/>
      <c r="C40" s="68"/>
      <c r="D40" s="68"/>
    </row>
    <row r="41" spans="1:8" x14ac:dyDescent="0.2">
      <c r="A41" s="40"/>
      <c r="C41" s="68"/>
      <c r="D41" s="68"/>
    </row>
    <row r="42" spans="1:8" x14ac:dyDescent="0.2">
      <c r="A42" s="40"/>
      <c r="C42" s="68"/>
      <c r="D42" s="68"/>
    </row>
    <row r="43" spans="1:8" x14ac:dyDescent="0.2">
      <c r="A43" s="40"/>
      <c r="C43" s="68"/>
      <c r="D43" s="68"/>
    </row>
    <row r="44" spans="1:8" x14ac:dyDescent="0.2">
      <c r="A44" s="40"/>
      <c r="C44" s="68"/>
      <c r="D44" s="68"/>
    </row>
    <row r="45" spans="1:8" x14ac:dyDescent="0.2">
      <c r="A45" s="40"/>
      <c r="C45" s="68"/>
      <c r="D45" s="68"/>
    </row>
    <row r="46" spans="1:8" x14ac:dyDescent="0.2">
      <c r="A46" s="110" t="s">
        <v>679</v>
      </c>
      <c r="C46" s="284" t="str">
        <f>IF('Formular Kanton'!C46&lt;&gt;0,'Formular Kanton'!C46,"")</f>
        <v>Sachbearbeiter/in ???</v>
      </c>
      <c r="D46" s="284" t="str">
        <f>IF('Formular Kanton'!D46&lt;&gt;0,'Formular Kanton'!D46,"")</f>
        <v>Sachbearbeiter/in ???</v>
      </c>
    </row>
    <row r="47" spans="1:8" x14ac:dyDescent="0.2">
      <c r="A47" s="114" t="s">
        <v>674</v>
      </c>
      <c r="B47" s="38"/>
      <c r="C47" s="285" t="str">
        <f>IF('Formular Kanton'!C47&lt;&gt;0,'Formular Kanton'!C47,"")</f>
        <v/>
      </c>
      <c r="D47" s="285" t="str">
        <f>IF('Formular Kanton'!D47&lt;&gt;0,'Formular Kanton'!D47,"")</f>
        <v/>
      </c>
    </row>
    <row r="48" spans="1:8" s="57" customFormat="1" ht="8.25" x14ac:dyDescent="0.15">
      <c r="A48" s="250" t="str">
        <f>IF('Formular Kanton'!A48&lt;&gt;0,'Formular Kanton'!A48,"")</f>
        <v>Verfahren ???</v>
      </c>
      <c r="B48" s="56"/>
      <c r="C48" s="58"/>
      <c r="D48" s="249" t="s">
        <v>916</v>
      </c>
    </row>
    <row r="49" spans="1:4" x14ac:dyDescent="0.2">
      <c r="A49" s="112" t="s">
        <v>674</v>
      </c>
      <c r="B49" s="37"/>
      <c r="C49" s="241" t="str">
        <f>IF('Formular Kanton'!C49&lt;&gt;0,'Formular Kanton'!C49,"")</f>
        <v/>
      </c>
      <c r="D49" s="282" t="str">
        <f>IF('Formular Kanton'!D49&lt;&gt;0,'Formular Kanton'!D49,"")</f>
        <v/>
      </c>
    </row>
    <row r="50" spans="1:4" s="82" customFormat="1" ht="39.950000000000003" customHeight="1" x14ac:dyDescent="0.2">
      <c r="A50" s="112" t="s">
        <v>676</v>
      </c>
      <c r="B50" s="112"/>
      <c r="C50" s="145" t="str">
        <f>'Formular Kanton'!C50</f>
        <v>Unterschrift ???</v>
      </c>
      <c r="D50" s="283" t="str">
        <f>IF('Formular Kanton'!D50&lt;&gt;0,'Formular Kanton'!D50,"")</f>
        <v>Unterschrift ???</v>
      </c>
    </row>
    <row r="51" spans="1:4" s="82" customFormat="1" ht="39.950000000000003" customHeight="1" x14ac:dyDescent="0.2">
      <c r="A51" s="112" t="s">
        <v>677</v>
      </c>
      <c r="B51" s="112"/>
      <c r="C51" s="145" t="str">
        <f>'Formular Kanton'!C51</f>
        <v>Unterschrift ???</v>
      </c>
      <c r="D51" s="283" t="str">
        <f>IF('Formular Kanton'!D51&lt;&gt;0,'Formular Kanton'!D51,"")</f>
        <v>Unterschrift ???</v>
      </c>
    </row>
  </sheetData>
  <sheetProtection algorithmName="SHA-512" hashValue="gt9aR/+Nv14cca4rjmJ26WCdXnRRKBDRJR+LT67/LWacYSvGzij+LuWOj8PD3k9jRbFTRyjH6+c70nz74eAjgg==" saltValue="pGXILLMVaWZJimlLuRrh8A==" spinCount="100000" sheet="1" objects="1" scenarios="1"/>
  <mergeCells count="12">
    <mergeCell ref="C13:D13"/>
    <mergeCell ref="C14:D14"/>
    <mergeCell ref="C22:D22"/>
    <mergeCell ref="A1:B1"/>
    <mergeCell ref="C5:D5"/>
    <mergeCell ref="C8:D8"/>
    <mergeCell ref="C9:D9"/>
    <mergeCell ref="C10:D10"/>
    <mergeCell ref="C11:D11"/>
    <mergeCell ref="C15:D15"/>
    <mergeCell ref="C16:D16"/>
    <mergeCell ref="C12:D12"/>
  </mergeCells>
  <dataValidations count="1">
    <dataValidation type="list" allowBlank="1" showInputMessage="1" showErrorMessage="1" sqref="ADM32:XFD33 D32:D33" xr:uid="{9C851EF9-2CB5-624D-BC71-E2F97F01EC3B}">
      <formula1>$N$1:$N$4</formula1>
    </dataValidation>
  </dataValidations>
  <hyperlinks>
    <hyperlink ref="C5" location="instructions!A1" display="retour aux instructions" xr:uid="{00000000-0004-0000-0200-000000000000}"/>
    <hyperlink ref="D15" r:id="rId1" display="xxx@xx.ch" xr:uid="{00000000-0004-0000-0200-000001000000}"/>
    <hyperlink ref="C5:D5" location="Bund!A1" display="Zurück zu den Anweisungen" xr:uid="{00000000-0004-0000-0200-000002000000}"/>
  </hyperlinks>
  <printOptions horizontalCentered="1"/>
  <pageMargins left="0.59055118110236227" right="0.59055118110236227" top="0.59055118110236227" bottom="0.59055118110236227" header="0.51181102362204722" footer="0.51181102362204722"/>
  <pageSetup paperSize="9" scale="96"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8303" r:id="rId5" name="Check Box 111">
              <controlPr defaultSize="0" autoFill="0" autoLine="0" autoPict="0">
                <anchor moveWithCells="1" sizeWithCells="1">
                  <from>
                    <xdr:col>3</xdr:col>
                    <xdr:colOff>838200</xdr:colOff>
                    <xdr:row>17</xdr:row>
                    <xdr:rowOff>219075</xdr:rowOff>
                  </from>
                  <to>
                    <xdr:col>3</xdr:col>
                    <xdr:colOff>1419225</xdr:colOff>
                    <xdr:row>19</xdr:row>
                    <xdr:rowOff>0</xdr:rowOff>
                  </to>
                </anchor>
              </controlPr>
            </control>
          </mc:Choice>
        </mc:AlternateContent>
        <mc:AlternateContent xmlns:mc="http://schemas.openxmlformats.org/markup-compatibility/2006">
          <mc:Choice Requires="x14">
            <control shapeId="8304" r:id="rId6" name="Check Box 112">
              <controlPr defaultSize="0" autoFill="0" autoLine="0" autoPict="0">
                <anchor moveWithCells="1" sizeWithCells="1">
                  <from>
                    <xdr:col>3</xdr:col>
                    <xdr:colOff>9525</xdr:colOff>
                    <xdr:row>17</xdr:row>
                    <xdr:rowOff>219075</xdr:rowOff>
                  </from>
                  <to>
                    <xdr:col>3</xdr:col>
                    <xdr:colOff>638175</xdr:colOff>
                    <xdr:row>19</xdr:row>
                    <xdr:rowOff>0</xdr:rowOff>
                  </to>
                </anchor>
              </controlPr>
            </control>
          </mc:Choice>
        </mc:AlternateContent>
        <mc:AlternateContent xmlns:mc="http://schemas.openxmlformats.org/markup-compatibility/2006">
          <mc:Choice Requires="x14">
            <control shapeId="8305" r:id="rId7" name="Check Box 113">
              <controlPr defaultSize="0" autoFill="0" autoLine="0" autoPict="0" altText="Bund">
                <anchor moveWithCells="1">
                  <from>
                    <xdr:col>2</xdr:col>
                    <xdr:colOff>38100</xdr:colOff>
                    <xdr:row>38</xdr:row>
                    <xdr:rowOff>0</xdr:rowOff>
                  </from>
                  <to>
                    <xdr:col>2</xdr:col>
                    <xdr:colOff>600075</xdr:colOff>
                    <xdr:row>39</xdr:row>
                    <xdr:rowOff>28575</xdr:rowOff>
                  </to>
                </anchor>
              </controlPr>
            </control>
          </mc:Choice>
        </mc:AlternateContent>
        <mc:AlternateContent xmlns:mc="http://schemas.openxmlformats.org/markup-compatibility/2006">
          <mc:Choice Requires="x14">
            <control shapeId="8306" r:id="rId8" name="Check Box 114">
              <controlPr defaultSize="0" autoFill="0" autoLine="0" autoPict="0">
                <anchor moveWithCells="1">
                  <from>
                    <xdr:col>2</xdr:col>
                    <xdr:colOff>38100</xdr:colOff>
                    <xdr:row>42</xdr:row>
                    <xdr:rowOff>28575</xdr:rowOff>
                  </from>
                  <to>
                    <xdr:col>2</xdr:col>
                    <xdr:colOff>885825</xdr:colOff>
                    <xdr:row>43</xdr:row>
                    <xdr:rowOff>38100</xdr:rowOff>
                  </to>
                </anchor>
              </controlPr>
            </control>
          </mc:Choice>
        </mc:AlternateContent>
        <mc:AlternateContent xmlns:mc="http://schemas.openxmlformats.org/markup-compatibility/2006">
          <mc:Choice Requires="x14">
            <control shapeId="8307" r:id="rId9" name="Check Box 115">
              <controlPr defaultSize="0" autoFill="0" autoLine="0" autoPict="0">
                <anchor moveWithCells="1">
                  <from>
                    <xdr:col>2</xdr:col>
                    <xdr:colOff>38100</xdr:colOff>
                    <xdr:row>44</xdr:row>
                    <xdr:rowOff>28575</xdr:rowOff>
                  </from>
                  <to>
                    <xdr:col>2</xdr:col>
                    <xdr:colOff>1171575</xdr:colOff>
                    <xdr:row>45</xdr:row>
                    <xdr:rowOff>38100</xdr:rowOff>
                  </to>
                </anchor>
              </controlPr>
            </control>
          </mc:Choice>
        </mc:AlternateContent>
        <mc:AlternateContent xmlns:mc="http://schemas.openxmlformats.org/markup-compatibility/2006">
          <mc:Choice Requires="x14">
            <control shapeId="8308" r:id="rId10" name="Check Box 116">
              <controlPr defaultSize="0" autoFill="0" autoLine="0" autoPict="0">
                <anchor moveWithCells="1">
                  <from>
                    <xdr:col>2</xdr:col>
                    <xdr:colOff>38100</xdr:colOff>
                    <xdr:row>43</xdr:row>
                    <xdr:rowOff>28575</xdr:rowOff>
                  </from>
                  <to>
                    <xdr:col>2</xdr:col>
                    <xdr:colOff>1000125</xdr:colOff>
                    <xdr:row>44</xdr:row>
                    <xdr:rowOff>38100</xdr:rowOff>
                  </to>
                </anchor>
              </controlPr>
            </control>
          </mc:Choice>
        </mc:AlternateContent>
        <mc:AlternateContent xmlns:mc="http://schemas.openxmlformats.org/markup-compatibility/2006">
          <mc:Choice Requires="x14">
            <control shapeId="8309" r:id="rId11" name="Check Box 117">
              <controlPr defaultSize="0" autoFill="0" autoLine="0" autoPict="0">
                <anchor moveWithCells="1">
                  <from>
                    <xdr:col>2</xdr:col>
                    <xdr:colOff>38100</xdr:colOff>
                    <xdr:row>40</xdr:row>
                    <xdr:rowOff>0</xdr:rowOff>
                  </from>
                  <to>
                    <xdr:col>2</xdr:col>
                    <xdr:colOff>1381125</xdr:colOff>
                    <xdr:row>41</xdr:row>
                    <xdr:rowOff>28575</xdr:rowOff>
                  </to>
                </anchor>
              </controlPr>
            </control>
          </mc:Choice>
        </mc:AlternateContent>
        <mc:AlternateContent xmlns:mc="http://schemas.openxmlformats.org/markup-compatibility/2006">
          <mc:Choice Requires="x14">
            <control shapeId="8310" r:id="rId12" name="Check Box 118">
              <controlPr defaultSize="0" autoFill="0" autoLine="0" autoPict="0">
                <anchor moveWithCells="1">
                  <from>
                    <xdr:col>2</xdr:col>
                    <xdr:colOff>38100</xdr:colOff>
                    <xdr:row>38</xdr:row>
                    <xdr:rowOff>180975</xdr:rowOff>
                  </from>
                  <to>
                    <xdr:col>2</xdr:col>
                    <xdr:colOff>1285875</xdr:colOff>
                    <xdr:row>40</xdr:row>
                    <xdr:rowOff>28575</xdr:rowOff>
                  </to>
                </anchor>
              </controlPr>
            </control>
          </mc:Choice>
        </mc:AlternateContent>
        <mc:AlternateContent xmlns:mc="http://schemas.openxmlformats.org/markup-compatibility/2006">
          <mc:Choice Requires="x14">
            <control shapeId="8311" r:id="rId13" name="Check Box 119">
              <controlPr defaultSize="0" autoFill="0" autoLine="0" autoPict="0" altText="Bund">
                <anchor moveWithCells="1">
                  <from>
                    <xdr:col>2</xdr:col>
                    <xdr:colOff>38100</xdr:colOff>
                    <xdr:row>41</xdr:row>
                    <xdr:rowOff>0</xdr:rowOff>
                  </from>
                  <to>
                    <xdr:col>2</xdr:col>
                    <xdr:colOff>1209675</xdr:colOff>
                    <xdr:row>42</xdr:row>
                    <xdr:rowOff>28575</xdr:rowOff>
                  </to>
                </anchor>
              </controlPr>
            </control>
          </mc:Choice>
        </mc:AlternateContent>
        <mc:AlternateContent xmlns:mc="http://schemas.openxmlformats.org/markup-compatibility/2006">
          <mc:Choice Requires="x14">
            <control shapeId="8312" r:id="rId14" name="Check Box 120">
              <controlPr defaultSize="0" autoFill="0" autoLine="0" autoPict="0">
                <anchor moveWithCells="1" sizeWithCells="1">
                  <from>
                    <xdr:col>2</xdr:col>
                    <xdr:colOff>28575</xdr:colOff>
                    <xdr:row>17</xdr:row>
                    <xdr:rowOff>219075</xdr:rowOff>
                  </from>
                  <to>
                    <xdr:col>3</xdr:col>
                    <xdr:colOff>0</xdr:colOff>
                    <xdr:row>19</xdr:row>
                    <xdr:rowOff>0</xdr:rowOff>
                  </to>
                </anchor>
              </controlPr>
            </control>
          </mc:Choice>
        </mc:AlternateContent>
        <mc:AlternateContent xmlns:mc="http://schemas.openxmlformats.org/markup-compatibility/2006">
          <mc:Choice Requires="x14">
            <control shapeId="8313" r:id="rId15" name="Check Box 121">
              <controlPr defaultSize="0" autoFill="0" autoLine="0" autoPict="0" altText="Bund">
                <anchor moveWithCells="1">
                  <from>
                    <xdr:col>3</xdr:col>
                    <xdr:colOff>38100</xdr:colOff>
                    <xdr:row>38</xdr:row>
                    <xdr:rowOff>0</xdr:rowOff>
                  </from>
                  <to>
                    <xdr:col>3</xdr:col>
                    <xdr:colOff>600075</xdr:colOff>
                    <xdr:row>39</xdr:row>
                    <xdr:rowOff>28575</xdr:rowOff>
                  </to>
                </anchor>
              </controlPr>
            </control>
          </mc:Choice>
        </mc:AlternateContent>
        <mc:AlternateContent xmlns:mc="http://schemas.openxmlformats.org/markup-compatibility/2006">
          <mc:Choice Requires="x14">
            <control shapeId="8314" r:id="rId16" name="Check Box 122">
              <controlPr defaultSize="0" autoFill="0" autoLine="0" autoPict="0">
                <anchor moveWithCells="1">
                  <from>
                    <xdr:col>3</xdr:col>
                    <xdr:colOff>38100</xdr:colOff>
                    <xdr:row>42</xdr:row>
                    <xdr:rowOff>28575</xdr:rowOff>
                  </from>
                  <to>
                    <xdr:col>3</xdr:col>
                    <xdr:colOff>1438275</xdr:colOff>
                    <xdr:row>43</xdr:row>
                    <xdr:rowOff>38100</xdr:rowOff>
                  </to>
                </anchor>
              </controlPr>
            </control>
          </mc:Choice>
        </mc:AlternateContent>
        <mc:AlternateContent xmlns:mc="http://schemas.openxmlformats.org/markup-compatibility/2006">
          <mc:Choice Requires="x14">
            <control shapeId="8315" r:id="rId17" name="Check Box 123">
              <controlPr defaultSize="0" autoFill="0" autoLine="0" autoPict="0">
                <anchor moveWithCells="1">
                  <from>
                    <xdr:col>3</xdr:col>
                    <xdr:colOff>38100</xdr:colOff>
                    <xdr:row>44</xdr:row>
                    <xdr:rowOff>28575</xdr:rowOff>
                  </from>
                  <to>
                    <xdr:col>3</xdr:col>
                    <xdr:colOff>1409700</xdr:colOff>
                    <xdr:row>45</xdr:row>
                    <xdr:rowOff>38100</xdr:rowOff>
                  </to>
                </anchor>
              </controlPr>
            </control>
          </mc:Choice>
        </mc:AlternateContent>
        <mc:AlternateContent xmlns:mc="http://schemas.openxmlformats.org/markup-compatibility/2006">
          <mc:Choice Requires="x14">
            <control shapeId="8316" r:id="rId18" name="Check Box 124">
              <controlPr defaultSize="0" autoFill="0" autoLine="0" autoPict="0">
                <anchor moveWithCells="1">
                  <from>
                    <xdr:col>3</xdr:col>
                    <xdr:colOff>38100</xdr:colOff>
                    <xdr:row>43</xdr:row>
                    <xdr:rowOff>28575</xdr:rowOff>
                  </from>
                  <to>
                    <xdr:col>3</xdr:col>
                    <xdr:colOff>1266825</xdr:colOff>
                    <xdr:row>44</xdr:row>
                    <xdr:rowOff>38100</xdr:rowOff>
                  </to>
                </anchor>
              </controlPr>
            </control>
          </mc:Choice>
        </mc:AlternateContent>
        <mc:AlternateContent xmlns:mc="http://schemas.openxmlformats.org/markup-compatibility/2006">
          <mc:Choice Requires="x14">
            <control shapeId="8317" r:id="rId19" name="Check Box 125">
              <controlPr defaultSize="0" autoFill="0" autoLine="0" autoPict="0">
                <anchor moveWithCells="1">
                  <from>
                    <xdr:col>3</xdr:col>
                    <xdr:colOff>38100</xdr:colOff>
                    <xdr:row>40</xdr:row>
                    <xdr:rowOff>0</xdr:rowOff>
                  </from>
                  <to>
                    <xdr:col>3</xdr:col>
                    <xdr:colOff>1362075</xdr:colOff>
                    <xdr:row>41</xdr:row>
                    <xdr:rowOff>28575</xdr:rowOff>
                  </to>
                </anchor>
              </controlPr>
            </control>
          </mc:Choice>
        </mc:AlternateContent>
        <mc:AlternateContent xmlns:mc="http://schemas.openxmlformats.org/markup-compatibility/2006">
          <mc:Choice Requires="x14">
            <control shapeId="8318" r:id="rId20" name="Check Box 126">
              <controlPr defaultSize="0" autoFill="0" autoLine="0" autoPict="0">
                <anchor moveWithCells="1">
                  <from>
                    <xdr:col>3</xdr:col>
                    <xdr:colOff>38100</xdr:colOff>
                    <xdr:row>38</xdr:row>
                    <xdr:rowOff>180975</xdr:rowOff>
                  </from>
                  <to>
                    <xdr:col>3</xdr:col>
                    <xdr:colOff>1438275</xdr:colOff>
                    <xdr:row>40</xdr:row>
                    <xdr:rowOff>28575</xdr:rowOff>
                  </to>
                </anchor>
              </controlPr>
            </control>
          </mc:Choice>
        </mc:AlternateContent>
        <mc:AlternateContent xmlns:mc="http://schemas.openxmlformats.org/markup-compatibility/2006">
          <mc:Choice Requires="x14">
            <control shapeId="8319" r:id="rId21" name="Check Box 127">
              <controlPr defaultSize="0" autoFill="0" autoLine="0" autoPict="0" altText="Bund">
                <anchor moveWithCells="1">
                  <from>
                    <xdr:col>3</xdr:col>
                    <xdr:colOff>38100</xdr:colOff>
                    <xdr:row>41</xdr:row>
                    <xdr:rowOff>0</xdr:rowOff>
                  </from>
                  <to>
                    <xdr:col>3</xdr:col>
                    <xdr:colOff>1209675</xdr:colOff>
                    <xdr:row>42</xdr:row>
                    <xdr:rowOff>28575</xdr:rowOff>
                  </to>
                </anchor>
              </controlPr>
            </control>
          </mc:Choice>
        </mc:AlternateContent>
        <mc:AlternateContent xmlns:mc="http://schemas.openxmlformats.org/markup-compatibility/2006">
          <mc:Choice Requires="x14">
            <control shapeId="8320" r:id="rId22" name="Check Box 128">
              <controlPr defaultSize="0" autoFill="0" autoLine="0" autoPict="0">
                <anchor moveWithCells="1">
                  <from>
                    <xdr:col>2</xdr:col>
                    <xdr:colOff>1514475</xdr:colOff>
                    <xdr:row>2</xdr:row>
                    <xdr:rowOff>9525</xdr:rowOff>
                  </from>
                  <to>
                    <xdr:col>3</xdr:col>
                    <xdr:colOff>542925</xdr:colOff>
                    <xdr:row>2</xdr:row>
                    <xdr:rowOff>161925</xdr:rowOff>
                  </to>
                </anchor>
              </controlPr>
            </control>
          </mc:Choice>
        </mc:AlternateContent>
        <mc:AlternateContent xmlns:mc="http://schemas.openxmlformats.org/markup-compatibility/2006">
          <mc:Choice Requires="x14">
            <control shapeId="8321" r:id="rId23" name="Check Box 129">
              <controlPr defaultSize="0" autoFill="0" autoLine="0" autoPict="0" altText="Bund">
                <anchor moveWithCells="1">
                  <from>
                    <xdr:col>3</xdr:col>
                    <xdr:colOff>714375</xdr:colOff>
                    <xdr:row>2</xdr:row>
                    <xdr:rowOff>9525</xdr:rowOff>
                  </from>
                  <to>
                    <xdr:col>3</xdr:col>
                    <xdr:colOff>1476375</xdr:colOff>
                    <xdr:row>2</xdr:row>
                    <xdr:rowOff>180975</xdr:rowOff>
                  </to>
                </anchor>
              </controlPr>
            </control>
          </mc:Choice>
        </mc:AlternateContent>
        <mc:AlternateContent xmlns:mc="http://schemas.openxmlformats.org/markup-compatibility/2006">
          <mc:Choice Requires="x14">
            <control shapeId="8322" r:id="rId24" name="Check Box 130">
              <controlPr defaultSize="0" autoFill="0" autoLine="0" autoPict="0">
                <anchor moveWithCells="1">
                  <from>
                    <xdr:col>2</xdr:col>
                    <xdr:colOff>0</xdr:colOff>
                    <xdr:row>3</xdr:row>
                    <xdr:rowOff>28575</xdr:rowOff>
                  </from>
                  <to>
                    <xdr:col>2</xdr:col>
                    <xdr:colOff>866775</xdr:colOff>
                    <xdr:row>3</xdr:row>
                    <xdr:rowOff>180975</xdr:rowOff>
                  </to>
                </anchor>
              </controlPr>
            </control>
          </mc:Choice>
        </mc:AlternateContent>
        <mc:AlternateContent xmlns:mc="http://schemas.openxmlformats.org/markup-compatibility/2006">
          <mc:Choice Requires="x14">
            <control shapeId="8323" r:id="rId25" name="Check Box 131">
              <controlPr defaultSize="0" autoFill="0" autoLine="0" autoPict="0" altText="Bund">
                <anchor moveWithCells="1">
                  <from>
                    <xdr:col>3</xdr:col>
                    <xdr:colOff>714375</xdr:colOff>
                    <xdr:row>3</xdr:row>
                    <xdr:rowOff>9525</xdr:rowOff>
                  </from>
                  <to>
                    <xdr:col>3</xdr:col>
                    <xdr:colOff>1476375</xdr:colOff>
                    <xdr:row>3</xdr:row>
                    <xdr:rowOff>190500</xdr:rowOff>
                  </to>
                </anchor>
              </controlPr>
            </control>
          </mc:Choice>
        </mc:AlternateContent>
        <mc:AlternateContent xmlns:mc="http://schemas.openxmlformats.org/markup-compatibility/2006">
          <mc:Choice Requires="x14">
            <control shapeId="8324" r:id="rId26" name="Check Box 132">
              <controlPr defaultSize="0" autoFill="0" autoLine="0" autoPict="0">
                <anchor moveWithCells="1">
                  <from>
                    <xdr:col>2</xdr:col>
                    <xdr:colOff>904875</xdr:colOff>
                    <xdr:row>1</xdr:row>
                    <xdr:rowOff>104775</xdr:rowOff>
                  </from>
                  <to>
                    <xdr:col>2</xdr:col>
                    <xdr:colOff>1485900</xdr:colOff>
                    <xdr:row>2</xdr:row>
                    <xdr:rowOff>180975</xdr:rowOff>
                  </to>
                </anchor>
              </controlPr>
            </control>
          </mc:Choice>
        </mc:AlternateContent>
        <mc:AlternateContent xmlns:mc="http://schemas.openxmlformats.org/markup-compatibility/2006">
          <mc:Choice Requires="x14">
            <control shapeId="8325" r:id="rId27" name="Check Box 133">
              <controlPr defaultSize="0" autoFill="0" autoLine="0" autoPict="0">
                <anchor moveWithCells="1">
                  <from>
                    <xdr:col>2</xdr:col>
                    <xdr:colOff>904875</xdr:colOff>
                    <xdr:row>3</xdr:row>
                    <xdr:rowOff>0</xdr:rowOff>
                  </from>
                  <to>
                    <xdr:col>2</xdr:col>
                    <xdr:colOff>1447800</xdr:colOff>
                    <xdr:row>3</xdr:row>
                    <xdr:rowOff>180975</xdr:rowOff>
                  </to>
                </anchor>
              </controlPr>
            </control>
          </mc:Choice>
        </mc:AlternateContent>
        <mc:AlternateContent xmlns:mc="http://schemas.openxmlformats.org/markup-compatibility/2006">
          <mc:Choice Requires="x14">
            <control shapeId="8326" r:id="rId28" name="Check Box 134">
              <controlPr defaultSize="0" autoFill="0" autoLine="0" autoPict="0">
                <anchor moveWithCells="1">
                  <from>
                    <xdr:col>2</xdr:col>
                    <xdr:colOff>0</xdr:colOff>
                    <xdr:row>1</xdr:row>
                    <xdr:rowOff>104775</xdr:rowOff>
                  </from>
                  <to>
                    <xdr:col>2</xdr:col>
                    <xdr:colOff>733425</xdr:colOff>
                    <xdr:row>2</xdr:row>
                    <xdr:rowOff>180975</xdr:rowOff>
                  </to>
                </anchor>
              </controlPr>
            </control>
          </mc:Choice>
        </mc:AlternateContent>
        <mc:AlternateContent xmlns:mc="http://schemas.openxmlformats.org/markup-compatibility/2006">
          <mc:Choice Requires="x14">
            <control shapeId="8327" r:id="rId29" name="Check Box 135">
              <controlPr defaultSize="0" autoFill="0" autoLine="0" autoPict="0">
                <anchor moveWithCells="1">
                  <from>
                    <xdr:col>2</xdr:col>
                    <xdr:colOff>1514475</xdr:colOff>
                    <xdr:row>3</xdr:row>
                    <xdr:rowOff>28575</xdr:rowOff>
                  </from>
                  <to>
                    <xdr:col>3</xdr:col>
                    <xdr:colOff>542925</xdr:colOff>
                    <xdr:row>3</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2000000}">
          <x14:formula1>
            <xm:f>Daten!$AF$1:$AF$4</xm:f>
          </x14:formula1>
          <xm:sqref>A35:A36</xm:sqref>
        </x14:dataValidation>
        <x14:dataValidation type="list" allowBlank="1" showInputMessage="1" showErrorMessage="1" xr:uid="{00000000-0002-0000-0200-000003000000}">
          <x14:formula1>
            <xm:f>Daten!$AA$1:$AA$9</xm:f>
          </x14:formula1>
          <xm:sqref>B31</xm:sqref>
        </x14:dataValidation>
        <x14:dataValidation type="list" allowBlank="1" showInputMessage="1" showErrorMessage="1" xr:uid="{00000000-0002-0000-0200-000005000000}">
          <x14:formula1>
            <xm:f>Daten!$AT$1:$AT$12</xm:f>
          </x14:formula1>
          <xm:sqref>D48</xm:sqref>
        </x14:dataValidation>
        <x14:dataValidation type="list" allowBlank="1" showInputMessage="1" showErrorMessage="1" xr:uid="{00000000-0002-0000-0200-000006000000}">
          <x14:formula1>
            <xm:f>Daten!$J$1:$J$8</xm:f>
          </x14:formula1>
          <xm:sqref>A1:B1</xm:sqref>
        </x14:dataValidation>
        <x14:dataValidation type="list" allowBlank="1" showInputMessage="1" showErrorMessage="1" xr:uid="{C00604C6-AEF2-3F47-A9FA-BABF422B8D57}">
          <x14:formula1>
            <xm:f>Daten!$AE$1:$AE$4</xm:f>
          </x14:formula1>
          <xm:sqref>B32</xm:sqref>
        </x14:dataValidation>
        <x14:dataValidation type="list" allowBlank="1" showInputMessage="1" showErrorMessage="1" xr:uid="{D1848A66-6D3B-2342-9797-C78DF7C52A94}">
          <x14:formula1>
            <xm:f>Daten!$AC$1:$AC$5</xm:f>
          </x14:formula1>
          <xm:sqref>A32</xm:sqref>
        </x14:dataValidation>
        <x14:dataValidation type="list" allowBlank="1" showInputMessage="1" showErrorMessage="1" xr:uid="{EC91FEBA-EA84-1C40-B24A-BD6DC5F9A603}">
          <x14:formula1>
            <xm:f>Daten!$AI$1:$AI$7</xm:f>
          </x14:formula1>
          <xm:sqref>B33</xm:sqref>
        </x14:dataValidation>
        <x14:dataValidation type="list" allowBlank="1" showInputMessage="1" showErrorMessage="1" xr:uid="{02D1735C-1EEB-C545-95A6-E0C4F2E7957C}">
          <x14:formula1>
            <xm:f>Daten!$AG$1:$AG$4</xm:f>
          </x14:formula1>
          <xm:sqref>A33</xm:sqref>
        </x14:dataValidation>
        <x14:dataValidation type="list" allowBlank="1" showInputMessage="1" showErrorMessage="1" xr:uid="{9B22F129-B6C2-6744-B130-74DB9B0063A9}">
          <x14:formula1>
            <xm:f>Daten!$AK$1:$AK$5</xm:f>
          </x14:formula1>
          <xm:sqref>D27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dimension ref="A1:AR18"/>
  <sheetViews>
    <sheetView workbookViewId="0">
      <selection activeCell="A9" sqref="A9"/>
    </sheetView>
  </sheetViews>
  <sheetFormatPr baseColWidth="10" defaultRowHeight="12.75" x14ac:dyDescent="0.2"/>
  <cols>
    <col min="1" max="1" width="14.42578125" bestFit="1" customWidth="1"/>
    <col min="2" max="2" width="15.42578125" bestFit="1" customWidth="1"/>
    <col min="3" max="4" width="17.85546875" bestFit="1" customWidth="1"/>
    <col min="5" max="5" width="13" bestFit="1" customWidth="1"/>
    <col min="10" max="10" width="19.140625" bestFit="1" customWidth="1"/>
    <col min="17" max="17" width="11" bestFit="1" customWidth="1"/>
    <col min="31" max="31" width="13.5703125" bestFit="1" customWidth="1"/>
    <col min="35" max="35" width="13.85546875" bestFit="1" customWidth="1"/>
    <col min="37" max="37" width="17" bestFit="1" customWidth="1"/>
    <col min="42" max="42" width="13.85546875" bestFit="1" customWidth="1"/>
    <col min="43" max="43" width="15.42578125" bestFit="1" customWidth="1"/>
    <col min="44" max="44" width="10.42578125" bestFit="1" customWidth="1"/>
  </cols>
  <sheetData>
    <row r="1" spans="1:44" s="149" customFormat="1" ht="18.75" thickBot="1" x14ac:dyDescent="0.25">
      <c r="A1" s="351" t="s">
        <v>502</v>
      </c>
      <c r="B1" s="352"/>
      <c r="C1" s="352"/>
      <c r="D1" s="352"/>
      <c r="E1" s="352"/>
      <c r="F1" s="352"/>
      <c r="G1" s="352"/>
      <c r="H1" s="352"/>
      <c r="I1" s="352"/>
      <c r="J1" s="352"/>
      <c r="K1" s="352"/>
      <c r="L1" s="352"/>
      <c r="M1" s="352"/>
      <c r="N1" s="352"/>
      <c r="O1" s="352"/>
      <c r="P1" s="352"/>
      <c r="Q1" s="352"/>
      <c r="R1" s="352"/>
      <c r="S1" s="352"/>
      <c r="T1" s="352"/>
      <c r="U1" s="353"/>
      <c r="V1" s="351" t="s">
        <v>494</v>
      </c>
      <c r="W1" s="352"/>
      <c r="X1" s="352"/>
      <c r="Y1" s="352"/>
      <c r="Z1" s="352"/>
      <c r="AA1" s="352"/>
      <c r="AB1" s="352"/>
      <c r="AC1" s="352"/>
      <c r="AD1" s="352"/>
      <c r="AE1" s="352"/>
      <c r="AF1" s="352"/>
      <c r="AG1" s="352"/>
      <c r="AH1" s="352"/>
      <c r="AI1" s="353"/>
      <c r="AJ1" s="351" t="s">
        <v>495</v>
      </c>
      <c r="AK1" s="354"/>
      <c r="AL1" s="354"/>
      <c r="AM1" s="354"/>
      <c r="AN1" s="354"/>
      <c r="AO1" s="354"/>
      <c r="AP1" s="354"/>
      <c r="AQ1" s="355"/>
      <c r="AR1" s="179"/>
    </row>
    <row r="2" spans="1:44" s="157" customFormat="1" ht="90" customHeight="1" x14ac:dyDescent="0.2">
      <c r="A2" s="167" t="s">
        <v>449</v>
      </c>
      <c r="B2" s="170" t="s">
        <v>450</v>
      </c>
      <c r="C2" s="167" t="s">
        <v>446</v>
      </c>
      <c r="D2" s="167" t="s">
        <v>451</v>
      </c>
      <c r="E2" s="167" t="s">
        <v>447</v>
      </c>
      <c r="F2" s="171" t="s">
        <v>496</v>
      </c>
      <c r="G2" s="171" t="s">
        <v>497</v>
      </c>
      <c r="H2" s="171" t="s">
        <v>498</v>
      </c>
      <c r="I2" s="172" t="s">
        <v>474</v>
      </c>
      <c r="J2" s="171" t="s">
        <v>475</v>
      </c>
      <c r="K2" s="171" t="s">
        <v>476</v>
      </c>
      <c r="L2" s="171" t="s">
        <v>477</v>
      </c>
      <c r="M2" s="171" t="s">
        <v>478</v>
      </c>
      <c r="N2" s="171" t="s">
        <v>479</v>
      </c>
      <c r="O2" s="171" t="s">
        <v>480</v>
      </c>
      <c r="P2" s="173" t="s">
        <v>482</v>
      </c>
      <c r="Q2" s="174" t="s">
        <v>483</v>
      </c>
      <c r="R2" s="175" t="s">
        <v>484</v>
      </c>
      <c r="S2" s="176" t="s">
        <v>485</v>
      </c>
      <c r="T2" s="176" t="s">
        <v>486</v>
      </c>
      <c r="U2" s="177" t="s">
        <v>487</v>
      </c>
      <c r="V2" s="167" t="s">
        <v>452</v>
      </c>
      <c r="W2" s="167" t="s">
        <v>453</v>
      </c>
      <c r="X2" s="167" t="s">
        <v>448</v>
      </c>
      <c r="Y2" s="167"/>
      <c r="Z2" s="167" t="s">
        <v>454</v>
      </c>
      <c r="AA2" s="167" t="s">
        <v>455</v>
      </c>
      <c r="AB2" s="168" t="s">
        <v>456</v>
      </c>
      <c r="AC2" s="167" t="s">
        <v>457</v>
      </c>
      <c r="AD2" s="167" t="s">
        <v>458</v>
      </c>
      <c r="AE2" s="167" t="s">
        <v>459</v>
      </c>
      <c r="AF2" s="167" t="s">
        <v>460</v>
      </c>
      <c r="AG2" s="167" t="s">
        <v>461</v>
      </c>
      <c r="AH2" s="167" t="s">
        <v>462</v>
      </c>
      <c r="AI2" s="169" t="s">
        <v>463</v>
      </c>
      <c r="AJ2" s="167" t="s">
        <v>464</v>
      </c>
      <c r="AK2" s="167" t="s">
        <v>465</v>
      </c>
      <c r="AL2" s="167" t="s">
        <v>466</v>
      </c>
      <c r="AM2" s="167" t="s">
        <v>467</v>
      </c>
      <c r="AN2" s="167" t="s">
        <v>468</v>
      </c>
      <c r="AO2" s="167" t="s">
        <v>469</v>
      </c>
      <c r="AP2" s="167" t="s">
        <v>470</v>
      </c>
      <c r="AQ2" s="167" t="s">
        <v>471</v>
      </c>
    </row>
    <row r="3" spans="1:44" ht="13.5" thickBot="1" x14ac:dyDescent="0.25">
      <c r="A3" t="str">
        <f>'Formular Kanton'!$C$1</f>
        <v>AAAA-000-C</v>
      </c>
      <c r="B3" s="165"/>
      <c r="C3" s="82" t="str">
        <f>'Formular Kanton'!$C$46</f>
        <v>Sachbearbeiter/in ???</v>
      </c>
      <c r="D3" t="str">
        <f>'Formular Kanton'!$A$1</f>
        <v>KANTONSBEITRÄGE ???</v>
      </c>
      <c r="E3" t="str">
        <f>'Formular Kanton'!$A$48</f>
        <v>Verfahren ???</v>
      </c>
      <c r="F3">
        <f>Tabelle!$C$6</f>
        <v>0</v>
      </c>
      <c r="G3" t="str">
        <f>'Formular Kanton'!$C$28</f>
        <v/>
      </c>
      <c r="H3" s="166"/>
      <c r="I3" t="str">
        <f>'Formular Kanton'!$B$30</f>
        <v/>
      </c>
      <c r="J3" t="str">
        <f>Tabelle!$C$7</f>
        <v>Beitragsberechtigt???</v>
      </c>
      <c r="L3" s="166"/>
      <c r="M3" t="str">
        <f>'Formular Kanton'!$B$34</f>
        <v/>
      </c>
      <c r="O3" s="166"/>
      <c r="P3" t="str">
        <f>'Formular Kanton'!$D$48</f>
        <v>Konto KB ???</v>
      </c>
      <c r="Q3" s="166"/>
      <c r="R3" s="166"/>
      <c r="S3">
        <f>'Formular Kanton'!$C$39</f>
        <v>0</v>
      </c>
      <c r="U3" s="165"/>
      <c r="V3">
        <f>'Formular Kanton'!$C$7</f>
        <v>0</v>
      </c>
      <c r="W3" t="str">
        <f>'Formular Kanton'!$B$8</f>
        <v>Bezirk ???</v>
      </c>
      <c r="X3">
        <f>'Formular Kanton'!$C$8</f>
        <v>0</v>
      </c>
      <c r="Z3">
        <f>'Formular Kanton'!$B$9</f>
        <v>1000</v>
      </c>
      <c r="AA3">
        <f>'Formular Kanton'!$C$9</f>
        <v>0</v>
      </c>
      <c r="AB3" t="str">
        <f>'Formular Kanton'!$D$7</f>
        <v>Objekt ???</v>
      </c>
      <c r="AC3" t="str">
        <f>'Formular Kanton'!C15</f>
        <v>+00 00 000 00 00</v>
      </c>
      <c r="AD3" t="str">
        <f>'Formular Kanton'!$D$18</f>
        <v>Bedeutung ???</v>
      </c>
      <c r="AE3" t="str">
        <f>'Formular Kanton'!$C$20</f>
        <v>Ortsbild ???</v>
      </c>
      <c r="AF3" t="str">
        <f>'Formular Kanton'!$D$20</f>
        <v>Perimeter ???</v>
      </c>
      <c r="AG3" t="str">
        <f>'Formular Kanton'!$C$21</f>
        <v>Ortsplan ???</v>
      </c>
      <c r="AH3" t="str">
        <f>'Formular Kanton'!$C$22</f>
        <v>Massnahme ???</v>
      </c>
      <c r="AI3" t="str">
        <f>'Formular Kanton'!$C$23</f>
        <v>Arbeiten ???</v>
      </c>
      <c r="AJ3" t="str">
        <f>'Formular Kanton'!$B$12</f>
        <v>Empfängertyp ???</v>
      </c>
      <c r="AK3">
        <f>'Formular Kanton'!$C$12</f>
        <v>0</v>
      </c>
      <c r="AL3">
        <f>'Formular Kanton'!$D$12</f>
        <v>0</v>
      </c>
      <c r="AM3">
        <f>'Formular Kanton'!$C$13</f>
        <v>0</v>
      </c>
      <c r="AN3">
        <f>'Formular Kanton'!$B$14</f>
        <v>1000</v>
      </c>
      <c r="AO3" s="82">
        <f>'Formular Kanton'!$C$14</f>
        <v>0</v>
      </c>
      <c r="AP3" t="str">
        <f>'Formular Kanton'!$C$15</f>
        <v>+00 00 000 00 00</v>
      </c>
      <c r="AQ3">
        <f>'Formular Kanton'!$D$15</f>
        <v>0</v>
      </c>
    </row>
    <row r="4" spans="1:44" s="149" customFormat="1" ht="18.75" thickBot="1" x14ac:dyDescent="0.25">
      <c r="A4" s="351" t="s">
        <v>503</v>
      </c>
      <c r="B4" s="352"/>
      <c r="C4" s="352"/>
      <c r="D4" s="352"/>
      <c r="E4" s="352"/>
      <c r="F4" s="352"/>
      <c r="G4" s="352"/>
      <c r="H4" s="352"/>
      <c r="I4" s="352"/>
      <c r="J4" s="352"/>
      <c r="K4" s="352"/>
      <c r="L4" s="352"/>
      <c r="M4" s="352"/>
      <c r="N4" s="352"/>
      <c r="O4" s="352"/>
      <c r="P4" s="352"/>
      <c r="Q4" s="352"/>
      <c r="R4" s="352"/>
      <c r="S4" s="352"/>
      <c r="T4" s="352"/>
      <c r="U4" s="353"/>
      <c r="V4" s="351" t="s">
        <v>494</v>
      </c>
      <c r="W4" s="352"/>
      <c r="X4" s="352"/>
      <c r="Y4" s="352"/>
      <c r="Z4" s="352"/>
      <c r="AA4" s="352"/>
      <c r="AB4" s="352"/>
      <c r="AC4" s="352"/>
      <c r="AD4" s="352"/>
      <c r="AE4" s="352"/>
      <c r="AF4" s="352"/>
      <c r="AG4" s="352"/>
      <c r="AH4" s="352"/>
      <c r="AI4" s="353"/>
      <c r="AJ4" s="351" t="s">
        <v>495</v>
      </c>
      <c r="AK4" s="354"/>
      <c r="AL4" s="354"/>
      <c r="AM4" s="354"/>
      <c r="AN4" s="354"/>
      <c r="AO4" s="354"/>
      <c r="AP4" s="354"/>
      <c r="AQ4" s="355"/>
      <c r="AR4" s="179"/>
    </row>
    <row r="5" spans="1:44" s="157" customFormat="1" ht="90" customHeight="1" x14ac:dyDescent="0.2">
      <c r="A5" s="167" t="s">
        <v>449</v>
      </c>
      <c r="B5" s="170" t="s">
        <v>450</v>
      </c>
      <c r="C5" s="167" t="s">
        <v>446</v>
      </c>
      <c r="D5" s="167" t="s">
        <v>451</v>
      </c>
      <c r="E5" s="167" t="s">
        <v>447</v>
      </c>
      <c r="F5" s="171" t="s">
        <v>496</v>
      </c>
      <c r="G5" s="171" t="s">
        <v>497</v>
      </c>
      <c r="H5" s="171" t="s">
        <v>498</v>
      </c>
      <c r="I5" s="172" t="s">
        <v>474</v>
      </c>
      <c r="J5" s="171" t="s">
        <v>475</v>
      </c>
      <c r="K5" s="171" t="s">
        <v>476</v>
      </c>
      <c r="L5" s="171" t="s">
        <v>477</v>
      </c>
      <c r="M5" s="171" t="s">
        <v>478</v>
      </c>
      <c r="N5" s="171" t="s">
        <v>479</v>
      </c>
      <c r="O5" s="171" t="s">
        <v>480</v>
      </c>
      <c r="P5" s="173" t="s">
        <v>482</v>
      </c>
      <c r="Q5" s="174" t="s">
        <v>483</v>
      </c>
      <c r="R5" s="175" t="s">
        <v>484</v>
      </c>
      <c r="S5" s="176" t="s">
        <v>485</v>
      </c>
      <c r="T5" s="176" t="s">
        <v>486</v>
      </c>
      <c r="U5" s="177" t="s">
        <v>487</v>
      </c>
      <c r="V5" s="167" t="s">
        <v>452</v>
      </c>
      <c r="W5" s="167" t="s">
        <v>453</v>
      </c>
      <c r="X5" s="167" t="s">
        <v>448</v>
      </c>
      <c r="Y5" s="167"/>
      <c r="Z5" s="167" t="s">
        <v>454</v>
      </c>
      <c r="AA5" s="167" t="s">
        <v>455</v>
      </c>
      <c r="AB5" s="168" t="s">
        <v>456</v>
      </c>
      <c r="AC5" s="167" t="s">
        <v>457</v>
      </c>
      <c r="AD5" s="167" t="s">
        <v>458</v>
      </c>
      <c r="AE5" s="167" t="s">
        <v>459</v>
      </c>
      <c r="AF5" s="167" t="s">
        <v>460</v>
      </c>
      <c r="AG5" s="167" t="s">
        <v>461</v>
      </c>
      <c r="AH5" s="167" t="s">
        <v>462</v>
      </c>
      <c r="AI5" s="169" t="s">
        <v>463</v>
      </c>
      <c r="AJ5" s="167" t="s">
        <v>464</v>
      </c>
      <c r="AK5" s="167" t="s">
        <v>465</v>
      </c>
      <c r="AL5" s="167" t="s">
        <v>466</v>
      </c>
      <c r="AM5" s="167" t="s">
        <v>467</v>
      </c>
      <c r="AN5" s="167" t="s">
        <v>468</v>
      </c>
      <c r="AO5" s="167" t="s">
        <v>469</v>
      </c>
      <c r="AP5" s="167" t="s">
        <v>470</v>
      </c>
      <c r="AQ5" s="167" t="s">
        <v>471</v>
      </c>
    </row>
    <row r="6" spans="1:44" ht="13.5" thickBot="1" x14ac:dyDescent="0.25">
      <c r="A6" t="str">
        <f>'Formular Kanton'!$C$1</f>
        <v>AAAA-000-C</v>
      </c>
      <c r="B6" s="165"/>
      <c r="C6" s="82" t="str">
        <f>'Formular Kanton'!$C$46</f>
        <v>Sachbearbeiter/in ???</v>
      </c>
      <c r="D6" t="str">
        <f>'Formular Kanton'!$A$1</f>
        <v>KANTONSBEITRÄGE ???</v>
      </c>
      <c r="E6" t="str">
        <f>'Formular Kanton'!$A$48</f>
        <v>Verfahren ???</v>
      </c>
      <c r="F6">
        <f>Tabelle!$C$6</f>
        <v>0</v>
      </c>
      <c r="G6" t="str">
        <f>'Formular Kanton'!$C$28</f>
        <v/>
      </c>
      <c r="H6" s="166"/>
      <c r="I6" t="str">
        <f>'Formular Kanton'!$B$30</f>
        <v/>
      </c>
      <c r="J6" t="str">
        <f>Tabelle!$C$7</f>
        <v>Beitragsberechtigt???</v>
      </c>
      <c r="K6" t="str">
        <f>'Formular Kanton'!$C$29</f>
        <v/>
      </c>
      <c r="L6" s="166"/>
      <c r="M6" t="str">
        <f>'Formular Kanton'!$B$34</f>
        <v/>
      </c>
      <c r="N6" t="str">
        <f>'Formular Kanton'!$C$34</f>
        <v/>
      </c>
      <c r="O6" s="166"/>
      <c r="P6" t="str">
        <f>'Formular Kanton'!$D$48</f>
        <v>Konto KB ???</v>
      </c>
      <c r="Q6" s="166"/>
      <c r="R6" s="166"/>
      <c r="S6">
        <f>'Formular Kanton'!$C$39</f>
        <v>0</v>
      </c>
      <c r="T6">
        <f>'Formular Kanton'!$C$49</f>
        <v>0</v>
      </c>
      <c r="U6" s="165"/>
      <c r="V6">
        <f>'Formular Kanton'!$C$7</f>
        <v>0</v>
      </c>
      <c r="W6" t="str">
        <f>'Formular Kanton'!$B$8</f>
        <v>Bezirk ???</v>
      </c>
      <c r="X6">
        <f>'Formular Kanton'!$C$8</f>
        <v>0</v>
      </c>
      <c r="Z6">
        <f>'Formular Kanton'!$B$9</f>
        <v>1000</v>
      </c>
      <c r="AA6">
        <f>'Formular Kanton'!$C$9</f>
        <v>0</v>
      </c>
      <c r="AB6" t="str">
        <f>'Formular Kanton'!$D$7</f>
        <v>Objekt ???</v>
      </c>
      <c r="AC6" t="str">
        <f>'Formular Kanton'!C18</f>
        <v>Schutz ???</v>
      </c>
      <c r="AD6" t="str">
        <f>'Formular Kanton'!$D$18</f>
        <v>Bedeutung ???</v>
      </c>
      <c r="AE6" t="str">
        <f>'Formular Kanton'!$C$20</f>
        <v>Ortsbild ???</v>
      </c>
      <c r="AF6" t="str">
        <f>'Formular Kanton'!$D$20</f>
        <v>Perimeter ???</v>
      </c>
      <c r="AG6" t="str">
        <f>'Formular Kanton'!$C$21</f>
        <v>Ortsplan ???</v>
      </c>
      <c r="AH6" t="str">
        <f>'Formular Kanton'!$C$22</f>
        <v>Massnahme ???</v>
      </c>
      <c r="AI6" t="str">
        <f>'Formular Kanton'!$C$23</f>
        <v>Arbeiten ???</v>
      </c>
      <c r="AJ6" t="str">
        <f>'Formular Kanton'!$B$12</f>
        <v>Empfängertyp ???</v>
      </c>
      <c r="AK6">
        <f>'Formular Kanton'!$C$12</f>
        <v>0</v>
      </c>
      <c r="AL6">
        <f>'Formular Kanton'!$D$12</f>
        <v>0</v>
      </c>
      <c r="AM6">
        <f>'Formular Kanton'!$C$13</f>
        <v>0</v>
      </c>
      <c r="AN6">
        <f>'Formular Kanton'!$B$14</f>
        <v>1000</v>
      </c>
      <c r="AO6" s="82">
        <f>'Formular Kanton'!$C$14</f>
        <v>0</v>
      </c>
      <c r="AP6" t="str">
        <f>'Formular Kanton'!$C$15</f>
        <v>+00 00 000 00 00</v>
      </c>
      <c r="AQ6">
        <f>'Formular Kanton'!$D$15</f>
        <v>0</v>
      </c>
    </row>
    <row r="7" spans="1:44" s="158" customFormat="1" ht="18.75" thickBot="1" x14ac:dyDescent="0.3">
      <c r="A7" s="356" t="s">
        <v>504</v>
      </c>
      <c r="B7" s="357"/>
      <c r="C7" s="357"/>
      <c r="D7" s="357"/>
      <c r="E7" s="357"/>
      <c r="F7" s="357"/>
      <c r="G7" s="357"/>
      <c r="H7" s="357"/>
      <c r="I7" s="357"/>
      <c r="J7" s="357"/>
      <c r="K7" s="357"/>
      <c r="L7" s="357"/>
      <c r="M7" s="357"/>
      <c r="N7" s="357"/>
      <c r="O7" s="357"/>
      <c r="P7" s="357"/>
      <c r="Q7" s="358"/>
      <c r="R7" s="348" t="s">
        <v>494</v>
      </c>
      <c r="S7" s="349"/>
      <c r="T7" s="349"/>
      <c r="U7" s="350"/>
      <c r="V7" s="348" t="s">
        <v>495</v>
      </c>
      <c r="W7" s="349"/>
      <c r="X7" s="349"/>
      <c r="Y7" s="349"/>
      <c r="Z7" s="349"/>
      <c r="AA7" s="349"/>
      <c r="AB7" s="349"/>
      <c r="AC7" s="349"/>
      <c r="AD7" s="350"/>
    </row>
    <row r="8" spans="1:44" s="157" customFormat="1" ht="90" customHeight="1" x14ac:dyDescent="0.2">
      <c r="A8" s="167" t="s">
        <v>449</v>
      </c>
      <c r="B8" s="167" t="s">
        <v>446</v>
      </c>
      <c r="C8" s="167" t="s">
        <v>451</v>
      </c>
      <c r="D8" s="167" t="s">
        <v>499</v>
      </c>
      <c r="E8" s="175" t="s">
        <v>498</v>
      </c>
      <c r="F8" s="172" t="s">
        <v>474</v>
      </c>
      <c r="G8" s="171" t="s">
        <v>477</v>
      </c>
      <c r="H8" s="171" t="s">
        <v>480</v>
      </c>
      <c r="I8" s="173" t="s">
        <v>481</v>
      </c>
      <c r="J8" s="173" t="s">
        <v>482</v>
      </c>
      <c r="K8" s="174" t="s">
        <v>483</v>
      </c>
      <c r="L8" s="176" t="s">
        <v>488</v>
      </c>
      <c r="M8" s="176" t="s">
        <v>489</v>
      </c>
      <c r="N8" s="176" t="s">
        <v>490</v>
      </c>
      <c r="O8" s="176" t="s">
        <v>491</v>
      </c>
      <c r="P8" s="176" t="s">
        <v>492</v>
      </c>
      <c r="Q8" s="178" t="s">
        <v>493</v>
      </c>
      <c r="R8" s="150" t="s">
        <v>452</v>
      </c>
      <c r="S8" s="150" t="s">
        <v>448</v>
      </c>
      <c r="T8" s="150" t="s">
        <v>454</v>
      </c>
      <c r="U8" s="150" t="s">
        <v>455</v>
      </c>
      <c r="V8" s="150" t="s">
        <v>465</v>
      </c>
      <c r="W8" s="150" t="s">
        <v>466</v>
      </c>
      <c r="X8" s="150" t="s">
        <v>467</v>
      </c>
      <c r="Y8" s="150" t="s">
        <v>468</v>
      </c>
      <c r="Z8" s="150" t="s">
        <v>469</v>
      </c>
      <c r="AA8" s="150" t="s">
        <v>470</v>
      </c>
      <c r="AB8" s="150" t="s">
        <v>471</v>
      </c>
      <c r="AC8" s="150" t="s">
        <v>472</v>
      </c>
      <c r="AD8" s="150" t="s">
        <v>473</v>
      </c>
    </row>
    <row r="9" spans="1:44" ht="13.5" thickBot="1" x14ac:dyDescent="0.25">
      <c r="A9" t="str">
        <f>'Formular Kanton'!$C$1</f>
        <v>AAAA-000-C</v>
      </c>
      <c r="B9" s="161" t="str">
        <f>'Formular Kanton'!$D$46</f>
        <v>Sachbearbeiter/in ???</v>
      </c>
      <c r="C9" s="166"/>
      <c r="D9" t="str">
        <f>'Formular Kanton'!$D$27</f>
        <v>AUSZAHLUNG ???</v>
      </c>
      <c r="E9" s="163" t="str">
        <f>'Formular Kanton'!$D$28</f>
        <v/>
      </c>
      <c r="F9" s="166"/>
      <c r="G9" s="163" t="str">
        <f>'Formular Kanton'!$D$29</f>
        <v/>
      </c>
      <c r="H9" s="163" t="str">
        <f>'Formular Kanton'!$D$37</f>
        <v/>
      </c>
      <c r="I9" s="165"/>
      <c r="J9" s="166"/>
      <c r="K9" s="166"/>
      <c r="L9" s="160">
        <f>'Formular Kanton'!$D$39</f>
        <v>0</v>
      </c>
      <c r="M9">
        <f>'Formular Kanton'!$D$49</f>
        <v>0</v>
      </c>
      <c r="N9" s="165"/>
      <c r="O9" s="165"/>
      <c r="P9" s="165"/>
      <c r="Q9" s="165"/>
      <c r="R9" s="166"/>
      <c r="S9" s="166"/>
      <c r="T9" s="166"/>
      <c r="U9" s="166"/>
      <c r="V9" s="166"/>
      <c r="W9" s="166"/>
      <c r="X9" s="166"/>
      <c r="Y9" s="166"/>
      <c r="Z9" s="166"/>
      <c r="AA9" s="166"/>
      <c r="AB9" s="166"/>
      <c r="AC9" s="161" t="str">
        <f>'Formular Kanton'!$C$16</f>
        <v>xxx@xx.ch</v>
      </c>
      <c r="AD9" s="161">
        <f>'Formular Kanton'!$D$16</f>
        <v>0</v>
      </c>
      <c r="AP9" s="82"/>
    </row>
    <row r="10" spans="1:44" s="149" customFormat="1" ht="18.75" thickBot="1" x14ac:dyDescent="0.25">
      <c r="A10" s="351" t="s">
        <v>505</v>
      </c>
      <c r="B10" s="352"/>
      <c r="C10" s="352"/>
      <c r="D10" s="352"/>
      <c r="E10" s="352"/>
      <c r="F10" s="352"/>
      <c r="G10" s="352"/>
      <c r="H10" s="352"/>
      <c r="I10" s="352"/>
      <c r="J10" s="352"/>
      <c r="K10" s="352"/>
      <c r="L10" s="352"/>
      <c r="M10" s="352"/>
      <c r="N10" s="352"/>
      <c r="O10" s="352"/>
      <c r="P10" s="352"/>
      <c r="Q10" s="352"/>
      <c r="R10" s="352"/>
      <c r="S10" s="352"/>
      <c r="T10" s="352"/>
      <c r="U10" s="353"/>
      <c r="V10" s="351" t="s">
        <v>494</v>
      </c>
      <c r="W10" s="352"/>
      <c r="X10" s="352"/>
      <c r="Y10" s="352"/>
      <c r="Z10" s="352"/>
      <c r="AA10" s="352"/>
      <c r="AB10" s="352"/>
      <c r="AC10" s="352"/>
      <c r="AD10" s="352"/>
      <c r="AE10" s="352"/>
      <c r="AF10" s="352"/>
      <c r="AG10" s="352"/>
      <c r="AH10" s="352"/>
      <c r="AI10" s="353"/>
      <c r="AJ10" s="351" t="s">
        <v>495</v>
      </c>
      <c r="AK10" s="354"/>
      <c r="AL10" s="354"/>
      <c r="AM10" s="354"/>
      <c r="AN10" s="354"/>
      <c r="AO10" s="354"/>
      <c r="AP10" s="354"/>
      <c r="AQ10" s="355"/>
      <c r="AR10" s="179"/>
    </row>
    <row r="11" spans="1:44" s="157" customFormat="1" ht="90" customHeight="1" x14ac:dyDescent="0.2">
      <c r="A11" s="167" t="s">
        <v>449</v>
      </c>
      <c r="B11" s="170" t="s">
        <v>450</v>
      </c>
      <c r="C11" s="167" t="s">
        <v>446</v>
      </c>
      <c r="D11" s="167" t="s">
        <v>451</v>
      </c>
      <c r="E11" s="167" t="s">
        <v>447</v>
      </c>
      <c r="F11" s="171" t="s">
        <v>496</v>
      </c>
      <c r="G11" s="171" t="s">
        <v>497</v>
      </c>
      <c r="H11" s="171" t="s">
        <v>498</v>
      </c>
      <c r="I11" s="172" t="s">
        <v>474</v>
      </c>
      <c r="J11" s="171" t="s">
        <v>475</v>
      </c>
      <c r="K11" s="171" t="s">
        <v>476</v>
      </c>
      <c r="L11" s="171" t="s">
        <v>477</v>
      </c>
      <c r="M11" s="171" t="s">
        <v>478</v>
      </c>
      <c r="N11" s="171" t="s">
        <v>479</v>
      </c>
      <c r="O11" s="171" t="s">
        <v>480</v>
      </c>
      <c r="P11" s="173" t="s">
        <v>482</v>
      </c>
      <c r="Q11" s="174" t="s">
        <v>483</v>
      </c>
      <c r="R11" s="175" t="s">
        <v>484</v>
      </c>
      <c r="S11" s="176" t="s">
        <v>485</v>
      </c>
      <c r="T11" s="176" t="s">
        <v>486</v>
      </c>
      <c r="U11" s="177" t="s">
        <v>487</v>
      </c>
      <c r="V11" s="167" t="s">
        <v>452</v>
      </c>
      <c r="W11" s="167" t="s">
        <v>453</v>
      </c>
      <c r="X11" s="167" t="s">
        <v>448</v>
      </c>
      <c r="Y11" s="167"/>
      <c r="Z11" s="167" t="s">
        <v>454</v>
      </c>
      <c r="AA11" s="167" t="s">
        <v>455</v>
      </c>
      <c r="AB11" s="168" t="s">
        <v>456</v>
      </c>
      <c r="AC11" s="167" t="s">
        <v>457</v>
      </c>
      <c r="AD11" s="167" t="s">
        <v>458</v>
      </c>
      <c r="AE11" s="167" t="s">
        <v>459</v>
      </c>
      <c r="AF11" s="167" t="s">
        <v>460</v>
      </c>
      <c r="AG11" s="167" t="s">
        <v>461</v>
      </c>
      <c r="AH11" s="167" t="s">
        <v>462</v>
      </c>
      <c r="AI11" s="169" t="s">
        <v>463</v>
      </c>
      <c r="AJ11" s="167" t="s">
        <v>464</v>
      </c>
      <c r="AK11" s="167" t="s">
        <v>465</v>
      </c>
      <c r="AL11" s="167" t="s">
        <v>466</v>
      </c>
      <c r="AM11" s="167" t="s">
        <v>467</v>
      </c>
      <c r="AN11" s="167" t="s">
        <v>468</v>
      </c>
      <c r="AO11" s="167" t="s">
        <v>469</v>
      </c>
      <c r="AP11" s="167" t="s">
        <v>470</v>
      </c>
      <c r="AQ11" s="167" t="s">
        <v>471</v>
      </c>
    </row>
    <row r="12" spans="1:44" ht="13.5" thickBot="1" x14ac:dyDescent="0.25">
      <c r="A12" s="160" t="str">
        <f>'Formular Bund'!$C$1</f>
        <v>AAAA-000-F</v>
      </c>
      <c r="B12" s="165"/>
      <c r="C12" s="162" t="str">
        <f>'Formular Bund'!$C$46</f>
        <v>Sachbearbeiter/in ???</v>
      </c>
      <c r="D12" t="str">
        <f>'Formular Bund'!$A$1</f>
        <v>BUNDESBEITRÄGE ???</v>
      </c>
      <c r="E12" t="str">
        <f>'Formular Bund'!$A$48</f>
        <v>Verfahren ???</v>
      </c>
      <c r="F12">
        <f>Tabelle!$C$6</f>
        <v>0</v>
      </c>
      <c r="G12" s="163" t="str">
        <f>'Formular Bund'!$C$28</f>
        <v/>
      </c>
      <c r="H12" s="166"/>
      <c r="I12" s="164" t="str">
        <f>'Formular Bund'!$B$30</f>
        <v/>
      </c>
      <c r="J12" t="str">
        <f>Tabelle!$C$7</f>
        <v>Beitragsberechtigt???</v>
      </c>
      <c r="L12" s="166"/>
      <c r="M12" s="163" t="str">
        <f>'Formular Bund'!$B$33</f>
        <v>Reduktion ???</v>
      </c>
      <c r="O12" s="166"/>
      <c r="P12" t="str">
        <f>'Formular Bund'!$D$48</f>
        <v>Konto BB ???</v>
      </c>
      <c r="Q12" s="166"/>
      <c r="R12" s="166"/>
      <c r="S12" s="160" t="str">
        <f>'Formular Bund'!$C$39</f>
        <v/>
      </c>
      <c r="U12" s="165"/>
      <c r="V12" t="str">
        <f>'Formular Bund'!$C$7</f>
        <v/>
      </c>
      <c r="W12" t="str">
        <f>'Formular Bund'!$B$8</f>
        <v>Bezirk ???</v>
      </c>
      <c r="X12" t="str">
        <f>'Formular Bund'!$C$8</f>
        <v/>
      </c>
      <c r="Z12">
        <f>'Formular Bund'!$B$9</f>
        <v>1000</v>
      </c>
      <c r="AA12" t="str">
        <f>'Formular Bund'!$C$9</f>
        <v/>
      </c>
      <c r="AB12" t="str">
        <f>'Formular Bund'!$D$7</f>
        <v>Objekt ???</v>
      </c>
      <c r="AC12" s="161" t="str">
        <f>'Formular Bund'!C24</f>
        <v>Arbeiten ???</v>
      </c>
      <c r="AD12" s="161" t="str">
        <f>'Formular Bund'!$D$18</f>
        <v>Bedeutung ???</v>
      </c>
      <c r="AE12" s="161" t="str">
        <f>'Formular Bund'!$C$20</f>
        <v>Ortsbild ???</v>
      </c>
      <c r="AF12" s="161" t="str">
        <f>'Formular Bund'!$D$20</f>
        <v>Perimeter ???</v>
      </c>
      <c r="AG12" s="161" t="str">
        <f>'Formular Bund'!$C$21</f>
        <v>Ortsplan ???</v>
      </c>
      <c r="AH12" s="161" t="str">
        <f>'Formular Bund'!$C$22</f>
        <v>Massnahme ???</v>
      </c>
      <c r="AI12" s="161" t="str">
        <f>'Formular Bund'!$C$23</f>
        <v>Arbeiten ???</v>
      </c>
      <c r="AJ12" t="str">
        <f>'Formular Bund'!$B$12</f>
        <v>Empfängertyp ???</v>
      </c>
      <c r="AK12" s="161" t="str">
        <f>'Formular Bund'!$C$12</f>
        <v/>
      </c>
      <c r="AL12" s="161" t="str">
        <f>'Formular Bund'!$D$12</f>
        <v/>
      </c>
      <c r="AM12" s="161" t="str">
        <f>'Formular Bund'!$C$13</f>
        <v/>
      </c>
      <c r="AN12">
        <f>'Formular Bund'!$B$14</f>
        <v>1000</v>
      </c>
      <c r="AO12" s="162" t="str">
        <f>'Formular Bund'!$C$14</f>
        <v/>
      </c>
      <c r="AP12" s="161" t="str">
        <f>'Formular Bund'!$C$15</f>
        <v>+00 00 000 00 00</v>
      </c>
      <c r="AQ12" s="161" t="str">
        <f>'Formular Bund'!$D$15</f>
        <v/>
      </c>
    </row>
    <row r="13" spans="1:44" s="149" customFormat="1" ht="18.75" thickBot="1" x14ac:dyDescent="0.25">
      <c r="A13" s="351" t="s">
        <v>511</v>
      </c>
      <c r="B13" s="352"/>
      <c r="C13" s="352"/>
      <c r="D13" s="352"/>
      <c r="E13" s="352"/>
      <c r="F13" s="352"/>
      <c r="G13" s="352"/>
      <c r="H13" s="352"/>
      <c r="I13" s="352"/>
      <c r="J13" s="352"/>
      <c r="K13" s="352"/>
      <c r="L13" s="352"/>
      <c r="M13" s="352"/>
      <c r="N13" s="352"/>
      <c r="O13" s="352"/>
      <c r="P13" s="352"/>
      <c r="Q13" s="352"/>
      <c r="R13" s="352"/>
      <c r="S13" s="352"/>
      <c r="T13" s="352"/>
      <c r="U13" s="353"/>
      <c r="V13" s="351" t="s">
        <v>494</v>
      </c>
      <c r="W13" s="352"/>
      <c r="X13" s="352"/>
      <c r="Y13" s="352"/>
      <c r="Z13" s="352"/>
      <c r="AA13" s="352"/>
      <c r="AB13" s="352"/>
      <c r="AC13" s="352"/>
      <c r="AD13" s="352"/>
      <c r="AE13" s="352"/>
      <c r="AF13" s="352"/>
      <c r="AG13" s="352"/>
      <c r="AH13" s="352"/>
      <c r="AI13" s="353"/>
      <c r="AJ13" s="351" t="s">
        <v>495</v>
      </c>
      <c r="AK13" s="354"/>
      <c r="AL13" s="354"/>
      <c r="AM13" s="354"/>
      <c r="AN13" s="354"/>
      <c r="AO13" s="354"/>
      <c r="AP13" s="354"/>
      <c r="AQ13" s="355"/>
      <c r="AR13" s="179"/>
    </row>
    <row r="14" spans="1:44" s="157" customFormat="1" ht="90" customHeight="1" x14ac:dyDescent="0.2">
      <c r="A14" s="167" t="s">
        <v>449</v>
      </c>
      <c r="B14" s="170" t="s">
        <v>450</v>
      </c>
      <c r="C14" s="167" t="s">
        <v>446</v>
      </c>
      <c r="D14" s="167" t="s">
        <v>451</v>
      </c>
      <c r="E14" s="167" t="s">
        <v>447</v>
      </c>
      <c r="F14" s="171" t="s">
        <v>496</v>
      </c>
      <c r="G14" s="171" t="s">
        <v>497</v>
      </c>
      <c r="H14" s="171" t="s">
        <v>498</v>
      </c>
      <c r="I14" s="172" t="s">
        <v>474</v>
      </c>
      <c r="J14" s="171" t="s">
        <v>475</v>
      </c>
      <c r="K14" s="171" t="s">
        <v>476</v>
      </c>
      <c r="L14" s="171" t="s">
        <v>477</v>
      </c>
      <c r="M14" s="171" t="s">
        <v>478</v>
      </c>
      <c r="N14" s="171" t="s">
        <v>479</v>
      </c>
      <c r="O14" s="171" t="s">
        <v>480</v>
      </c>
      <c r="P14" s="173" t="s">
        <v>482</v>
      </c>
      <c r="Q14" s="174" t="s">
        <v>483</v>
      </c>
      <c r="R14" s="175" t="s">
        <v>484</v>
      </c>
      <c r="S14" s="176" t="s">
        <v>485</v>
      </c>
      <c r="T14" s="176" t="s">
        <v>486</v>
      </c>
      <c r="U14" s="177" t="s">
        <v>487</v>
      </c>
      <c r="V14" s="167" t="s">
        <v>452</v>
      </c>
      <c r="W14" s="167" t="s">
        <v>453</v>
      </c>
      <c r="X14" s="167" t="s">
        <v>448</v>
      </c>
      <c r="Y14" s="167"/>
      <c r="Z14" s="167" t="s">
        <v>454</v>
      </c>
      <c r="AA14" s="167" t="s">
        <v>455</v>
      </c>
      <c r="AB14" s="168" t="s">
        <v>456</v>
      </c>
      <c r="AC14" s="167" t="s">
        <v>457</v>
      </c>
      <c r="AD14" s="167" t="s">
        <v>458</v>
      </c>
      <c r="AE14" s="167" t="s">
        <v>459</v>
      </c>
      <c r="AF14" s="167" t="s">
        <v>460</v>
      </c>
      <c r="AG14" s="167" t="s">
        <v>461</v>
      </c>
      <c r="AH14" s="167" t="s">
        <v>462</v>
      </c>
      <c r="AI14" s="169" t="s">
        <v>463</v>
      </c>
      <c r="AJ14" s="167" t="s">
        <v>464</v>
      </c>
      <c r="AK14" s="167" t="s">
        <v>465</v>
      </c>
      <c r="AL14" s="167" t="s">
        <v>466</v>
      </c>
      <c r="AM14" s="167" t="s">
        <v>467</v>
      </c>
      <c r="AN14" s="167" t="s">
        <v>468</v>
      </c>
      <c r="AO14" s="167" t="s">
        <v>469</v>
      </c>
      <c r="AP14" s="167" t="s">
        <v>470</v>
      </c>
      <c r="AQ14" s="167" t="s">
        <v>471</v>
      </c>
    </row>
    <row r="15" spans="1:44" ht="13.5" thickBot="1" x14ac:dyDescent="0.25">
      <c r="A15" s="160" t="str">
        <f>'Formular Bund'!$C$1</f>
        <v>AAAA-000-F</v>
      </c>
      <c r="B15" s="165"/>
      <c r="C15" s="162" t="str">
        <f>'Formular Bund'!$C$46</f>
        <v>Sachbearbeiter/in ???</v>
      </c>
      <c r="D15" t="str">
        <f>'Formular Bund'!$A$1</f>
        <v>BUNDESBEITRÄGE ???</v>
      </c>
      <c r="E15" t="str">
        <f>'Formular Bund'!$A$48</f>
        <v>Verfahren ???</v>
      </c>
      <c r="F15">
        <f>Tabelle!$C$6</f>
        <v>0</v>
      </c>
      <c r="G15" s="163" t="str">
        <f>'Formular Bund'!$C$28</f>
        <v/>
      </c>
      <c r="H15" s="166"/>
      <c r="I15" s="164" t="str">
        <f>'Formular Bund'!$B$30</f>
        <v/>
      </c>
      <c r="J15" t="str">
        <f>Tabelle!$C$7</f>
        <v>Beitragsberechtigt???</v>
      </c>
      <c r="K15" s="163" t="str">
        <f>'Formular Bund'!$C$29</f>
        <v/>
      </c>
      <c r="L15" s="166"/>
      <c r="M15" s="163" t="str">
        <f>'Formular Bund'!$B$33</f>
        <v>Reduktion ???</v>
      </c>
      <c r="N15" s="163" t="str">
        <f>'Formular Bund'!$C$33</f>
        <v>Reduktion ???</v>
      </c>
      <c r="O15" s="166"/>
      <c r="P15" t="str">
        <f>'Formular Bund'!$D$48</f>
        <v>Konto BB ???</v>
      </c>
      <c r="Q15" s="166"/>
      <c r="R15" s="166"/>
      <c r="S15" s="160" t="str">
        <f>'Formular Bund'!$C$39</f>
        <v/>
      </c>
      <c r="T15" t="str">
        <f>'Formular Bund'!$C$49</f>
        <v/>
      </c>
      <c r="U15" s="165"/>
      <c r="V15" t="str">
        <f>'Formular Bund'!$C$7</f>
        <v/>
      </c>
      <c r="W15" t="str">
        <f>'Formular Bund'!$B$8</f>
        <v>Bezirk ???</v>
      </c>
      <c r="X15" t="str">
        <f>'Formular Bund'!$C$8</f>
        <v/>
      </c>
      <c r="Z15">
        <f>'Formular Bund'!$B$9</f>
        <v>1000</v>
      </c>
      <c r="AA15" t="str">
        <f>'Formular Bund'!$C$9</f>
        <v/>
      </c>
      <c r="AB15" t="str">
        <f>'Formular Bund'!$D$7</f>
        <v>Objekt ???</v>
      </c>
      <c r="AC15" t="str">
        <f>'Formular Bund'!C27</f>
        <v>GUTSPRACHE</v>
      </c>
      <c r="AD15" s="161" t="str">
        <f>'Formular Bund'!$D$18</f>
        <v>Bedeutung ???</v>
      </c>
      <c r="AE15" s="161" t="str">
        <f>'Formular Bund'!$C$20</f>
        <v>Ortsbild ???</v>
      </c>
      <c r="AF15" s="161" t="str">
        <f>'Formular Bund'!$D$20</f>
        <v>Perimeter ???</v>
      </c>
      <c r="AG15" s="161" t="str">
        <f>'Formular Bund'!$C$21</f>
        <v>Ortsplan ???</v>
      </c>
      <c r="AH15" s="161" t="str">
        <f>'Formular Bund'!$C$22</f>
        <v>Massnahme ???</v>
      </c>
      <c r="AI15" s="161" t="str">
        <f>'Formular Bund'!$C$23</f>
        <v>Arbeiten ???</v>
      </c>
      <c r="AJ15" t="str">
        <f>'Formular Bund'!$B$12</f>
        <v>Empfängertyp ???</v>
      </c>
      <c r="AK15" s="161" t="str">
        <f>'Formular Bund'!$C$12</f>
        <v/>
      </c>
      <c r="AL15" s="161" t="str">
        <f>'Formular Bund'!$D$12</f>
        <v/>
      </c>
      <c r="AM15" s="161" t="str">
        <f>'Formular Bund'!$C$13</f>
        <v/>
      </c>
      <c r="AN15">
        <f>'Formular Bund'!$B$14</f>
        <v>1000</v>
      </c>
      <c r="AO15" s="162" t="str">
        <f>'Formular Bund'!$C$14</f>
        <v/>
      </c>
      <c r="AP15" s="161" t="str">
        <f>'Formular Bund'!$C$15</f>
        <v>+00 00 000 00 00</v>
      </c>
      <c r="AQ15" s="161" t="str">
        <f>'Formular Bund'!$D$15</f>
        <v/>
      </c>
    </row>
    <row r="16" spans="1:44" s="158" customFormat="1" ht="18" x14ac:dyDescent="0.25">
      <c r="A16" s="346" t="s">
        <v>506</v>
      </c>
      <c r="B16" s="347"/>
      <c r="C16" s="347"/>
      <c r="D16" s="347"/>
      <c r="E16" s="347"/>
      <c r="F16" s="347"/>
      <c r="G16" s="347"/>
      <c r="H16" s="347"/>
      <c r="I16" s="347"/>
      <c r="J16" s="347"/>
      <c r="K16" s="347"/>
      <c r="L16" s="347"/>
      <c r="M16" s="347"/>
      <c r="N16" s="347"/>
      <c r="O16" s="347"/>
      <c r="P16" s="347"/>
      <c r="Q16" s="347"/>
      <c r="R16" s="348" t="s">
        <v>494</v>
      </c>
      <c r="S16" s="349"/>
      <c r="T16" s="349"/>
      <c r="U16" s="350"/>
      <c r="V16" s="348" t="s">
        <v>495</v>
      </c>
      <c r="W16" s="349"/>
      <c r="X16" s="349"/>
      <c r="Y16" s="349"/>
      <c r="Z16" s="349"/>
      <c r="AA16" s="349"/>
      <c r="AB16" s="349"/>
      <c r="AC16" s="349"/>
      <c r="AD16" s="350"/>
    </row>
    <row r="17" spans="1:42" s="157" customFormat="1" ht="90" customHeight="1" x14ac:dyDescent="0.2">
      <c r="A17" s="150" t="s">
        <v>449</v>
      </c>
      <c r="B17" s="150" t="s">
        <v>446</v>
      </c>
      <c r="C17" s="150" t="s">
        <v>451</v>
      </c>
      <c r="D17" s="150" t="s">
        <v>499</v>
      </c>
      <c r="E17" s="155" t="s">
        <v>498</v>
      </c>
      <c r="F17" s="152" t="s">
        <v>474</v>
      </c>
      <c r="G17" s="151" t="s">
        <v>477</v>
      </c>
      <c r="H17" s="151" t="s">
        <v>480</v>
      </c>
      <c r="I17" s="153" t="s">
        <v>481</v>
      </c>
      <c r="J17" s="153" t="s">
        <v>482</v>
      </c>
      <c r="K17" s="154" t="s">
        <v>483</v>
      </c>
      <c r="L17" s="156" t="s">
        <v>488</v>
      </c>
      <c r="M17" s="156" t="s">
        <v>489</v>
      </c>
      <c r="N17" s="156" t="s">
        <v>490</v>
      </c>
      <c r="O17" s="156" t="s">
        <v>491</v>
      </c>
      <c r="P17" s="156" t="s">
        <v>492</v>
      </c>
      <c r="Q17" s="159" t="s">
        <v>493</v>
      </c>
      <c r="R17" s="150" t="s">
        <v>452</v>
      </c>
      <c r="S17" s="150" t="s">
        <v>448</v>
      </c>
      <c r="T17" s="150" t="s">
        <v>454</v>
      </c>
      <c r="U17" s="150" t="s">
        <v>455</v>
      </c>
      <c r="V17" s="150" t="s">
        <v>465</v>
      </c>
      <c r="W17" s="150" t="s">
        <v>466</v>
      </c>
      <c r="X17" s="150" t="s">
        <v>467</v>
      </c>
      <c r="Y17" s="150" t="s">
        <v>468</v>
      </c>
      <c r="Z17" s="150" t="s">
        <v>469</v>
      </c>
      <c r="AA17" s="150" t="s">
        <v>470</v>
      </c>
      <c r="AB17" s="150" t="s">
        <v>471</v>
      </c>
      <c r="AC17" s="150" t="s">
        <v>472</v>
      </c>
      <c r="AD17" s="150" t="s">
        <v>473</v>
      </c>
    </row>
    <row r="18" spans="1:42" x14ac:dyDescent="0.2">
      <c r="A18" s="160" t="str">
        <f>'Formular Bund'!$C$1</f>
        <v>AAAA-000-F</v>
      </c>
      <c r="B18" s="161" t="str">
        <f>'Formular Bund'!$D$46</f>
        <v>Sachbearbeiter/in ???</v>
      </c>
      <c r="C18" s="166"/>
      <c r="D18" t="str">
        <f>'Formular Bund'!$D$27</f>
        <v>AUSZAHLUNG ???</v>
      </c>
      <c r="E18" s="163" t="str">
        <f>'Formular Bund'!$D$28</f>
        <v/>
      </c>
      <c r="F18" s="166"/>
      <c r="G18" s="163" t="str">
        <f>'Formular Bund'!$D$29</f>
        <v/>
      </c>
      <c r="H18" s="163" t="str">
        <f>'Formular Bund'!$D$37</f>
        <v/>
      </c>
      <c r="I18" s="165"/>
      <c r="J18" s="166"/>
      <c r="K18" s="166"/>
      <c r="L18" s="160" t="str">
        <f>'Formular Bund'!$D$39</f>
        <v/>
      </c>
      <c r="M18" t="str">
        <f>'Formular Bund'!$D$49</f>
        <v/>
      </c>
      <c r="N18" s="165"/>
      <c r="O18" s="165"/>
      <c r="P18" s="165"/>
      <c r="Q18" s="165"/>
      <c r="R18" s="166"/>
      <c r="S18" s="166"/>
      <c r="T18" s="166"/>
      <c r="U18" s="166"/>
      <c r="V18" s="166"/>
      <c r="W18" s="166"/>
      <c r="X18" s="166"/>
      <c r="Y18" s="166"/>
      <c r="Z18" s="166"/>
      <c r="AA18" s="166"/>
      <c r="AB18" s="166"/>
      <c r="AC18" s="161" t="str">
        <f>'Formular Bund'!$C$16</f>
        <v>xxx@xx.ch</v>
      </c>
      <c r="AD18" s="161" t="str">
        <f>'Formular Bund'!$D$16</f>
        <v/>
      </c>
      <c r="AP18" s="82"/>
    </row>
  </sheetData>
  <sheetProtection algorithmName="SHA-512" hashValue="B1f0Diw54adRw/cd/aK5xQ/XVPO5SgJWeO4+cS38VP9KdszDkJpoNmpGFs+lL2gukwXUaJ2tj/7aqfREIRn8Cg==" saltValue="PGy3rWYV77+BHOMS7yNpsg==" spinCount="100000" sheet="1" objects="1" scenarios="1"/>
  <mergeCells count="18">
    <mergeCell ref="AJ10:AQ10"/>
    <mergeCell ref="AJ13:AQ13"/>
    <mergeCell ref="AJ1:AQ1"/>
    <mergeCell ref="AJ4:AQ4"/>
    <mergeCell ref="A7:Q7"/>
    <mergeCell ref="R7:U7"/>
    <mergeCell ref="V7:AD7"/>
    <mergeCell ref="V4:AI4"/>
    <mergeCell ref="A4:U4"/>
    <mergeCell ref="A1:U1"/>
    <mergeCell ref="V1:AI1"/>
    <mergeCell ref="A16:Q16"/>
    <mergeCell ref="R16:U16"/>
    <mergeCell ref="V16:AD16"/>
    <mergeCell ref="A10:U10"/>
    <mergeCell ref="A13:U13"/>
    <mergeCell ref="V10:AI10"/>
    <mergeCell ref="V13:AI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BA155"/>
  <sheetViews>
    <sheetView topLeftCell="AQ1" zoomScaleNormal="100" workbookViewId="0">
      <selection activeCell="X89" sqref="X89"/>
    </sheetView>
  </sheetViews>
  <sheetFormatPr baseColWidth="10" defaultColWidth="11.42578125" defaultRowHeight="12.75" x14ac:dyDescent="0.2"/>
  <cols>
    <col min="1" max="1" width="4" style="76" bestFit="1" customWidth="1"/>
    <col min="2" max="2" width="18.42578125" style="61" bestFit="1" customWidth="1"/>
    <col min="3" max="3" width="4" style="76" bestFit="1" customWidth="1"/>
    <col min="4" max="4" width="18.42578125" style="268" bestFit="1" customWidth="1"/>
    <col min="5" max="5" width="17" style="61" bestFit="1" customWidth="1"/>
    <col min="6" max="6" width="17.85546875" style="61" bestFit="1" customWidth="1"/>
    <col min="7" max="10" width="50.42578125" style="61" customWidth="1"/>
    <col min="11" max="11" width="17.42578125" style="268" bestFit="1" customWidth="1"/>
    <col min="12" max="13" width="11.42578125" style="268"/>
    <col min="14" max="15" width="18.42578125" style="268" bestFit="1" customWidth="1"/>
    <col min="16" max="17" width="20.85546875" style="268" bestFit="1" customWidth="1"/>
    <col min="18" max="19" width="26.42578125" style="268" bestFit="1" customWidth="1"/>
    <col min="20" max="21" width="26.42578125" style="268" customWidth="1"/>
    <col min="22" max="23" width="37.42578125" style="268" bestFit="1" customWidth="1"/>
    <col min="24" max="25" width="28.140625" style="268" customWidth="1"/>
    <col min="26" max="26" width="9.42578125" style="81" bestFit="1" customWidth="1"/>
    <col min="27" max="27" width="14.85546875" style="81" bestFit="1" customWidth="1"/>
    <col min="28" max="28" width="24.42578125" style="268" bestFit="1" customWidth="1"/>
    <col min="29" max="29" width="29.42578125" style="268" customWidth="1"/>
    <col min="30" max="31" width="24.42578125" style="81" customWidth="1"/>
    <col min="32" max="32" width="24.42578125" style="268" bestFit="1" customWidth="1"/>
    <col min="33" max="33" width="29.42578125" style="268" customWidth="1"/>
    <col min="34" max="35" width="24.42578125" style="81" customWidth="1"/>
    <col min="36" max="36" width="16.42578125" style="268" bestFit="1" customWidth="1"/>
    <col min="37" max="37" width="17.42578125" style="268" bestFit="1" customWidth="1"/>
    <col min="38" max="39" width="16.42578125" style="268" customWidth="1"/>
    <col min="40" max="41" width="22" style="268" bestFit="1" customWidth="1"/>
    <col min="42" max="42" width="63.140625" style="268" bestFit="1" customWidth="1"/>
    <col min="43" max="43" width="70.42578125" style="268" customWidth="1"/>
    <col min="44" max="45" width="32.42578125" style="268" bestFit="1" customWidth="1"/>
    <col min="46" max="47" width="32.42578125" style="268" customWidth="1"/>
    <col min="48" max="49" width="16.85546875" style="81" bestFit="1" customWidth="1"/>
    <col min="50" max="53" width="21.42578125" style="81" bestFit="1" customWidth="1"/>
    <col min="54" max="16384" width="11.42578125" style="268"/>
  </cols>
  <sheetData>
    <row r="1" spans="1:53" s="99" customFormat="1" ht="15" customHeight="1" x14ac:dyDescent="0.2">
      <c r="A1" s="98"/>
      <c r="B1" s="99" t="s">
        <v>214</v>
      </c>
      <c r="C1" s="98"/>
      <c r="D1" s="99" t="s">
        <v>215</v>
      </c>
      <c r="E1" s="99" t="s">
        <v>979</v>
      </c>
      <c r="F1" s="99" t="s">
        <v>682</v>
      </c>
      <c r="G1" s="101" t="s">
        <v>980</v>
      </c>
      <c r="H1" s="101" t="s">
        <v>687</v>
      </c>
      <c r="I1" s="101" t="s">
        <v>983</v>
      </c>
      <c r="J1" s="101" t="s">
        <v>694</v>
      </c>
      <c r="K1" s="99" t="s">
        <v>640</v>
      </c>
      <c r="L1" s="99" t="s">
        <v>990</v>
      </c>
      <c r="M1" s="99" t="s">
        <v>641</v>
      </c>
      <c r="N1" s="99" t="s">
        <v>991</v>
      </c>
      <c r="O1" s="99" t="s">
        <v>642</v>
      </c>
      <c r="P1" s="99" t="s">
        <v>995</v>
      </c>
      <c r="Q1" s="99" t="s">
        <v>646</v>
      </c>
      <c r="R1" s="99" t="s">
        <v>999</v>
      </c>
      <c r="S1" s="99" t="s">
        <v>650</v>
      </c>
      <c r="T1" s="99" t="s">
        <v>1005</v>
      </c>
      <c r="U1" s="99" t="s">
        <v>972</v>
      </c>
      <c r="V1" s="99" t="s">
        <v>974</v>
      </c>
      <c r="W1" s="99" t="s">
        <v>700</v>
      </c>
      <c r="X1" s="99" t="s">
        <v>701</v>
      </c>
      <c r="Y1" s="99" t="s">
        <v>1009</v>
      </c>
      <c r="Z1" s="100" t="s">
        <v>1013</v>
      </c>
      <c r="AA1" s="100" t="s">
        <v>1023</v>
      </c>
      <c r="AB1" s="99" t="s">
        <v>1070</v>
      </c>
      <c r="AC1" s="99" t="s">
        <v>1130</v>
      </c>
      <c r="AD1" s="100" t="s">
        <v>1071</v>
      </c>
      <c r="AE1" s="100" t="s">
        <v>971</v>
      </c>
      <c r="AF1" s="99" t="s">
        <v>1131</v>
      </c>
      <c r="AG1" s="99" t="s">
        <v>1132</v>
      </c>
      <c r="AH1" s="100" t="s">
        <v>1133</v>
      </c>
      <c r="AI1" s="100" t="s">
        <v>1134</v>
      </c>
      <c r="AJ1" s="99" t="s">
        <v>1072</v>
      </c>
      <c r="AK1" s="99" t="s">
        <v>703</v>
      </c>
      <c r="AL1" s="99" t="s">
        <v>1014</v>
      </c>
      <c r="AM1" s="99" t="s">
        <v>705</v>
      </c>
      <c r="AN1" s="99" t="s">
        <v>706</v>
      </c>
      <c r="AO1" s="99" t="s">
        <v>1015</v>
      </c>
      <c r="AP1" s="99" t="s">
        <v>1016</v>
      </c>
      <c r="AQ1" s="99" t="s">
        <v>675</v>
      </c>
      <c r="AR1" s="99" t="s">
        <v>707</v>
      </c>
      <c r="AS1" s="99" t="s">
        <v>1019</v>
      </c>
      <c r="AT1" s="99" t="s">
        <v>916</v>
      </c>
      <c r="AU1" s="99" t="s">
        <v>1073</v>
      </c>
      <c r="AV1" s="100" t="s">
        <v>708</v>
      </c>
      <c r="AW1" s="100" t="s">
        <v>1020</v>
      </c>
      <c r="AX1" s="100" t="s">
        <v>1021</v>
      </c>
      <c r="AY1" s="100" t="s">
        <v>1129</v>
      </c>
      <c r="AZ1" s="100" t="s">
        <v>1128</v>
      </c>
      <c r="BA1" s="100" t="s">
        <v>1022</v>
      </c>
    </row>
    <row r="2" spans="1:53" s="99" customFormat="1" ht="15" customHeight="1" x14ac:dyDescent="0.2">
      <c r="A2" s="98"/>
      <c r="C2" s="98"/>
      <c r="G2" s="101"/>
      <c r="H2" s="101"/>
      <c r="I2" s="101"/>
      <c r="J2" s="101"/>
      <c r="Z2" s="100"/>
      <c r="AA2" s="100"/>
      <c r="AD2" s="100"/>
      <c r="AE2" s="100"/>
      <c r="AH2" s="100"/>
      <c r="AI2" s="100"/>
      <c r="AV2" s="100"/>
      <c r="AW2" s="100"/>
      <c r="AX2" s="100"/>
      <c r="AY2" s="100"/>
      <c r="AZ2" s="100"/>
      <c r="BA2" s="100"/>
    </row>
    <row r="3" spans="1:53" ht="45.95" customHeight="1" x14ac:dyDescent="0.2">
      <c r="A3" s="76">
        <v>1</v>
      </c>
      <c r="B3" s="61" t="s">
        <v>86</v>
      </c>
      <c r="C3" s="76">
        <v>1</v>
      </c>
      <c r="D3" s="61" t="s">
        <v>87</v>
      </c>
      <c r="E3" s="61" t="s">
        <v>978</v>
      </c>
      <c r="F3" s="61" t="s">
        <v>683</v>
      </c>
      <c r="G3" s="77" t="s">
        <v>981</v>
      </c>
      <c r="H3" s="77" t="s">
        <v>688</v>
      </c>
      <c r="I3" s="77" t="s">
        <v>984</v>
      </c>
      <c r="J3" s="77" t="s">
        <v>695</v>
      </c>
      <c r="K3" s="61" t="s">
        <v>442</v>
      </c>
      <c r="L3" s="61" t="s">
        <v>4</v>
      </c>
      <c r="M3" s="61" t="s">
        <v>4</v>
      </c>
      <c r="N3" s="61" t="s">
        <v>992</v>
      </c>
      <c r="O3" s="61" t="s">
        <v>645</v>
      </c>
      <c r="P3" s="61" t="s">
        <v>996</v>
      </c>
      <c r="Q3" s="61" t="s">
        <v>647</v>
      </c>
      <c r="R3" s="61" t="s">
        <v>1000</v>
      </c>
      <c r="S3" s="61" t="s">
        <v>651</v>
      </c>
      <c r="T3" s="61" t="s">
        <v>1006</v>
      </c>
      <c r="U3" s="61" t="s">
        <v>656</v>
      </c>
      <c r="V3" s="61" t="s">
        <v>423</v>
      </c>
      <c r="W3" s="61" t="s">
        <v>895</v>
      </c>
      <c r="X3" s="60" t="s">
        <v>712</v>
      </c>
      <c r="Y3" s="60" t="s">
        <v>225</v>
      </c>
      <c r="Z3" s="80">
        <v>0.09</v>
      </c>
      <c r="AA3" s="80">
        <v>0.09</v>
      </c>
      <c r="AB3" s="78" t="s">
        <v>222</v>
      </c>
      <c r="AC3" s="78" t="s">
        <v>913</v>
      </c>
      <c r="AD3" s="106">
        <v>0.05</v>
      </c>
      <c r="AE3" s="106">
        <v>0.05</v>
      </c>
      <c r="AF3" s="78" t="s">
        <v>217</v>
      </c>
      <c r="AG3" s="78" t="s">
        <v>1074</v>
      </c>
      <c r="AH3" s="106">
        <v>-4.4999999999999998E-2</v>
      </c>
      <c r="AI3" s="106">
        <v>-4.4999999999999998E-2</v>
      </c>
      <c r="AJ3" s="61" t="s">
        <v>1075</v>
      </c>
      <c r="AK3" s="61" t="s">
        <v>704</v>
      </c>
      <c r="AL3" s="61" t="s">
        <v>1076</v>
      </c>
      <c r="AM3" s="61" t="s">
        <v>1077</v>
      </c>
      <c r="AN3" s="61" t="s">
        <v>431</v>
      </c>
      <c r="AO3" s="61" t="s">
        <v>431</v>
      </c>
      <c r="AP3" s="61" t="s">
        <v>1017</v>
      </c>
      <c r="AQ3" s="61" t="s">
        <v>1078</v>
      </c>
      <c r="AR3" s="61" t="s">
        <v>513</v>
      </c>
      <c r="AS3" s="61" t="s">
        <v>513</v>
      </c>
      <c r="AT3" s="61" t="s">
        <v>917</v>
      </c>
      <c r="AU3" s="61" t="s">
        <v>209</v>
      </c>
      <c r="AV3" s="97" t="s">
        <v>72</v>
      </c>
      <c r="AW3" s="97" t="s">
        <v>72</v>
      </c>
      <c r="AX3" s="97">
        <v>0.1</v>
      </c>
      <c r="AY3" s="97">
        <v>0.1</v>
      </c>
      <c r="AZ3" s="97">
        <v>0.5</v>
      </c>
      <c r="BA3" s="97">
        <v>0.5</v>
      </c>
    </row>
    <row r="4" spans="1:53" ht="25.5" x14ac:dyDescent="0.2">
      <c r="A4" s="76">
        <v>2</v>
      </c>
      <c r="B4" s="61" t="s">
        <v>75</v>
      </c>
      <c r="C4" s="76">
        <v>2</v>
      </c>
      <c r="D4" s="61" t="s">
        <v>3</v>
      </c>
      <c r="E4" s="61" t="s">
        <v>977</v>
      </c>
      <c r="F4" s="61" t="s">
        <v>684</v>
      </c>
      <c r="G4" s="77" t="s">
        <v>1079</v>
      </c>
      <c r="H4" s="77" t="s">
        <v>689</v>
      </c>
      <c r="I4" s="77" t="s">
        <v>985</v>
      </c>
      <c r="J4" s="77" t="s">
        <v>696</v>
      </c>
      <c r="K4" s="61" t="s">
        <v>509</v>
      </c>
      <c r="L4" s="61" t="s">
        <v>7</v>
      </c>
      <c r="M4" s="61" t="s">
        <v>7</v>
      </c>
      <c r="N4" s="61" t="s">
        <v>993</v>
      </c>
      <c r="O4" s="61" t="s">
        <v>643</v>
      </c>
      <c r="P4" s="61" t="s">
        <v>997</v>
      </c>
      <c r="Q4" s="61" t="s">
        <v>648</v>
      </c>
      <c r="R4" s="61" t="s">
        <v>1001</v>
      </c>
      <c r="S4" s="61" t="s">
        <v>652</v>
      </c>
      <c r="T4" s="61" t="s">
        <v>1007</v>
      </c>
      <c r="U4" s="61" t="s">
        <v>657</v>
      </c>
      <c r="V4" s="61" t="s">
        <v>424</v>
      </c>
      <c r="W4" s="61" t="s">
        <v>896</v>
      </c>
      <c r="X4" s="60" t="s">
        <v>713</v>
      </c>
      <c r="Y4" s="60" t="s">
        <v>226</v>
      </c>
      <c r="Z4" s="80">
        <v>0.13500000000000001</v>
      </c>
      <c r="AA4" s="80">
        <v>0.13500000000000001</v>
      </c>
      <c r="AB4" s="78" t="s">
        <v>223</v>
      </c>
      <c r="AC4" s="78" t="s">
        <v>914</v>
      </c>
      <c r="AD4" s="80">
        <v>-0.05</v>
      </c>
      <c r="AE4" s="80">
        <v>-0.05</v>
      </c>
      <c r="AF4" s="61" t="s">
        <v>224</v>
      </c>
      <c r="AG4" s="61" t="s">
        <v>912</v>
      </c>
      <c r="AH4" s="80">
        <v>-0.05</v>
      </c>
      <c r="AI4" s="80">
        <v>-0.05</v>
      </c>
      <c r="AJ4" s="61" t="s">
        <v>1080</v>
      </c>
      <c r="AK4" s="61" t="s">
        <v>1081</v>
      </c>
      <c r="AL4" s="61" t="s">
        <v>1082</v>
      </c>
      <c r="AM4" s="61" t="s">
        <v>1083</v>
      </c>
      <c r="AN4" s="61" t="s">
        <v>15</v>
      </c>
      <c r="AO4" s="61" t="s">
        <v>15</v>
      </c>
      <c r="AP4" s="61" t="s">
        <v>1084</v>
      </c>
      <c r="AQ4" s="61" t="s">
        <v>1085</v>
      </c>
      <c r="AR4" s="61" t="s">
        <v>500</v>
      </c>
      <c r="AS4" s="61" t="s">
        <v>500</v>
      </c>
      <c r="AT4" s="61" t="s">
        <v>918</v>
      </c>
      <c r="AU4" s="61" t="s">
        <v>210</v>
      </c>
      <c r="AV4" s="97" t="s">
        <v>22</v>
      </c>
      <c r="AW4" s="97" t="s">
        <v>22</v>
      </c>
      <c r="AX4" s="97">
        <v>0.2</v>
      </c>
      <c r="AY4" s="97">
        <v>0.2</v>
      </c>
      <c r="AZ4" s="97">
        <v>0.6</v>
      </c>
      <c r="BA4" s="97">
        <v>0.6</v>
      </c>
    </row>
    <row r="5" spans="1:53" x14ac:dyDescent="0.2">
      <c r="A5" s="76">
        <v>3</v>
      </c>
      <c r="B5" s="61" t="s">
        <v>329</v>
      </c>
      <c r="C5" s="76">
        <v>21</v>
      </c>
      <c r="D5" s="61" t="s">
        <v>6</v>
      </c>
      <c r="E5" s="61" t="s">
        <v>976</v>
      </c>
      <c r="F5" s="61" t="s">
        <v>685</v>
      </c>
      <c r="G5" s="77" t="s">
        <v>1086</v>
      </c>
      <c r="H5" s="77" t="s">
        <v>690</v>
      </c>
      <c r="I5" s="77" t="s">
        <v>1087</v>
      </c>
      <c r="J5" s="77" t="s">
        <v>1088</v>
      </c>
      <c r="K5" s="61" t="s">
        <v>437</v>
      </c>
      <c r="L5" s="61" t="s">
        <v>10</v>
      </c>
      <c r="M5" s="61" t="s">
        <v>10</v>
      </c>
      <c r="N5" s="61" t="s">
        <v>994</v>
      </c>
      <c r="O5" s="61" t="s">
        <v>644</v>
      </c>
      <c r="P5" s="61" t="s">
        <v>998</v>
      </c>
      <c r="Q5" s="61" t="s">
        <v>649</v>
      </c>
      <c r="R5" s="61" t="s">
        <v>1002</v>
      </c>
      <c r="S5" s="61" t="s">
        <v>653</v>
      </c>
      <c r="T5" s="61" t="s">
        <v>1008</v>
      </c>
      <c r="U5" s="61" t="s">
        <v>658</v>
      </c>
      <c r="V5" s="61" t="s">
        <v>409</v>
      </c>
      <c r="W5" s="61" t="s">
        <v>898</v>
      </c>
      <c r="X5" s="60" t="s">
        <v>1142</v>
      </c>
      <c r="Y5" s="60" t="s">
        <v>1143</v>
      </c>
      <c r="Z5" s="80">
        <v>0.15</v>
      </c>
      <c r="AA5" s="80">
        <v>0.15</v>
      </c>
      <c r="AB5" s="61" t="s">
        <v>224</v>
      </c>
      <c r="AC5" s="61" t="s">
        <v>912</v>
      </c>
      <c r="AD5" s="268"/>
      <c r="AE5" s="268"/>
      <c r="AF5" s="61"/>
      <c r="AG5" s="61"/>
      <c r="AH5" s="80">
        <v>-7.4999999999999997E-2</v>
      </c>
      <c r="AI5" s="80">
        <v>-7.4999999999999997E-2</v>
      </c>
      <c r="AJ5" s="61" t="s">
        <v>1089</v>
      </c>
      <c r="AK5" s="61" t="s">
        <v>1090</v>
      </c>
      <c r="AL5" s="61"/>
      <c r="AM5" s="61"/>
      <c r="AN5" s="61" t="s">
        <v>8</v>
      </c>
      <c r="AO5" s="61" t="s">
        <v>8</v>
      </c>
      <c r="AP5" s="61" t="s">
        <v>1018</v>
      </c>
      <c r="AQ5" s="61" t="s">
        <v>711</v>
      </c>
      <c r="AR5" s="61" t="s">
        <v>501</v>
      </c>
      <c r="AS5" s="61" t="s">
        <v>501</v>
      </c>
      <c r="AT5" s="61" t="s">
        <v>1091</v>
      </c>
      <c r="AU5" s="61" t="s">
        <v>1092</v>
      </c>
      <c r="AV5" s="97"/>
      <c r="AW5" s="97"/>
      <c r="AX5" s="97">
        <v>0.3</v>
      </c>
      <c r="AY5" s="97">
        <v>0.3</v>
      </c>
      <c r="AZ5" s="97">
        <v>0.7</v>
      </c>
      <c r="BA5" s="97">
        <v>0.7</v>
      </c>
    </row>
    <row r="6" spans="1:53" x14ac:dyDescent="0.2">
      <c r="A6" s="76">
        <v>4</v>
      </c>
      <c r="B6" s="61" t="s">
        <v>403</v>
      </c>
      <c r="C6" s="76">
        <v>9</v>
      </c>
      <c r="D6" s="61" t="s">
        <v>9</v>
      </c>
      <c r="E6" s="61" t="s">
        <v>975</v>
      </c>
      <c r="F6" s="61" t="s">
        <v>686</v>
      </c>
      <c r="G6" s="272" t="s">
        <v>1093</v>
      </c>
      <c r="H6" s="272" t="s">
        <v>1094</v>
      </c>
      <c r="I6" s="77" t="s">
        <v>986</v>
      </c>
      <c r="J6" s="77" t="s">
        <v>697</v>
      </c>
      <c r="K6" s="61" t="s">
        <v>1095</v>
      </c>
      <c r="L6" s="61" t="s">
        <v>11</v>
      </c>
      <c r="M6" s="61" t="s">
        <v>11</v>
      </c>
      <c r="N6" s="61"/>
      <c r="O6" s="61"/>
      <c r="P6" s="61" t="s">
        <v>1058</v>
      </c>
      <c r="Q6" s="61" t="s">
        <v>1055</v>
      </c>
      <c r="R6" s="61" t="s">
        <v>1003</v>
      </c>
      <c r="S6" s="61" t="s">
        <v>654</v>
      </c>
      <c r="T6" s="61" t="s">
        <v>1056</v>
      </c>
      <c r="U6" s="61" t="s">
        <v>1057</v>
      </c>
      <c r="V6" s="61" t="s">
        <v>408</v>
      </c>
      <c r="W6" s="61" t="s">
        <v>897</v>
      </c>
      <c r="X6" s="60" t="s">
        <v>714</v>
      </c>
      <c r="Y6" s="60" t="s">
        <v>227</v>
      </c>
      <c r="Z6" s="80">
        <v>0.2</v>
      </c>
      <c r="AA6" s="80">
        <v>0.2</v>
      </c>
      <c r="AB6" s="61"/>
      <c r="AC6" s="61"/>
      <c r="AD6" s="60"/>
      <c r="AE6" s="60"/>
      <c r="AF6" s="61"/>
      <c r="AG6" s="61"/>
      <c r="AH6" s="80">
        <v>-0.1</v>
      </c>
      <c r="AI6" s="80">
        <v>-0.1</v>
      </c>
      <c r="AJ6" s="61"/>
      <c r="AK6" s="61"/>
      <c r="AL6" s="61"/>
      <c r="AM6" s="61"/>
      <c r="AN6" s="61" t="s">
        <v>1096</v>
      </c>
      <c r="AO6" s="61" t="s">
        <v>1096</v>
      </c>
      <c r="AR6" s="61" t="s">
        <v>1097</v>
      </c>
      <c r="AS6" s="61" t="s">
        <v>1097</v>
      </c>
      <c r="AT6" s="61" t="s">
        <v>919</v>
      </c>
      <c r="AU6" s="61" t="s">
        <v>211</v>
      </c>
      <c r="AV6" s="97"/>
      <c r="AW6" s="97"/>
      <c r="AX6" s="97">
        <v>0.4</v>
      </c>
      <c r="AY6" s="97">
        <v>0.4</v>
      </c>
      <c r="AZ6" s="97">
        <v>0.8</v>
      </c>
      <c r="BA6" s="97">
        <v>0.8</v>
      </c>
    </row>
    <row r="7" spans="1:53" x14ac:dyDescent="0.2">
      <c r="A7" s="76">
        <v>5</v>
      </c>
      <c r="B7" s="61" t="s">
        <v>76</v>
      </c>
      <c r="C7" s="76">
        <v>34</v>
      </c>
      <c r="D7" s="61" t="s">
        <v>1060</v>
      </c>
      <c r="E7" s="61" t="s">
        <v>1122</v>
      </c>
      <c r="F7" s="61" t="s">
        <v>1123</v>
      </c>
      <c r="G7" s="77" t="s">
        <v>1098</v>
      </c>
      <c r="H7" s="77" t="s">
        <v>693</v>
      </c>
      <c r="I7" s="77" t="s">
        <v>987</v>
      </c>
      <c r="J7" s="77" t="s">
        <v>698</v>
      </c>
      <c r="K7" s="61" t="s">
        <v>510</v>
      </c>
      <c r="L7" s="61" t="s">
        <v>14</v>
      </c>
      <c r="M7" s="61" t="s">
        <v>14</v>
      </c>
      <c r="N7" s="61"/>
      <c r="O7" s="61"/>
      <c r="R7" s="61" t="s">
        <v>1004</v>
      </c>
      <c r="S7" s="61" t="s">
        <v>655</v>
      </c>
      <c r="T7" s="61"/>
      <c r="U7" s="61"/>
      <c r="V7" s="61" t="s">
        <v>1099</v>
      </c>
      <c r="W7" s="61" t="s">
        <v>899</v>
      </c>
      <c r="X7" s="60" t="s">
        <v>715</v>
      </c>
      <c r="Y7" s="60" t="s">
        <v>228</v>
      </c>
      <c r="Z7" s="80">
        <v>0.25</v>
      </c>
      <c r="AA7" s="80">
        <v>0.25</v>
      </c>
      <c r="AB7" s="61"/>
      <c r="AC7" s="61"/>
      <c r="AD7" s="60"/>
      <c r="AE7" s="60"/>
      <c r="AF7" s="61"/>
      <c r="AG7" s="61"/>
      <c r="AH7" s="80">
        <v>-0.125</v>
      </c>
      <c r="AI7" s="80">
        <v>-0.125</v>
      </c>
      <c r="AN7" s="61" t="s">
        <v>1100</v>
      </c>
      <c r="AO7" s="61" t="s">
        <v>1100</v>
      </c>
      <c r="AR7" s="61" t="s">
        <v>514</v>
      </c>
      <c r="AS7" s="61" t="s">
        <v>514</v>
      </c>
      <c r="AT7" s="61" t="s">
        <v>920</v>
      </c>
      <c r="AU7" s="61" t="s">
        <v>212</v>
      </c>
      <c r="AV7" s="97"/>
      <c r="AW7" s="97"/>
      <c r="AX7" s="97">
        <v>0.5</v>
      </c>
      <c r="AY7" s="97">
        <v>0.5</v>
      </c>
      <c r="AZ7" s="97">
        <v>0.9</v>
      </c>
      <c r="BA7" s="97">
        <v>0.9</v>
      </c>
    </row>
    <row r="8" spans="1:53" ht="15" customHeight="1" x14ac:dyDescent="0.2">
      <c r="A8" s="76">
        <v>6</v>
      </c>
      <c r="B8" s="61" t="s">
        <v>383</v>
      </c>
      <c r="C8" s="76">
        <v>3</v>
      </c>
      <c r="D8" s="61" t="s">
        <v>336</v>
      </c>
      <c r="E8" s="61" t="s">
        <v>1124</v>
      </c>
      <c r="F8" s="61" t="s">
        <v>1125</v>
      </c>
      <c r="G8" s="77" t="s">
        <v>1101</v>
      </c>
      <c r="H8" s="77" t="s">
        <v>691</v>
      </c>
      <c r="I8" s="61" t="s">
        <v>988</v>
      </c>
      <c r="J8" s="61" t="s">
        <v>699</v>
      </c>
      <c r="K8" s="61" t="s">
        <v>438</v>
      </c>
      <c r="L8" s="61" t="s">
        <v>17</v>
      </c>
      <c r="M8" s="61" t="s">
        <v>17</v>
      </c>
      <c r="N8" s="61"/>
      <c r="O8" s="61"/>
      <c r="R8" s="61" t="s">
        <v>1058</v>
      </c>
      <c r="S8" s="61" t="s">
        <v>1055</v>
      </c>
      <c r="T8" s="61"/>
      <c r="V8" s="61" t="s">
        <v>1102</v>
      </c>
      <c r="W8" s="61" t="s">
        <v>900</v>
      </c>
      <c r="X8" s="61" t="s">
        <v>716</v>
      </c>
      <c r="Y8" s="61" t="s">
        <v>517</v>
      </c>
      <c r="Z8" s="80">
        <v>0.45</v>
      </c>
      <c r="AA8" s="80">
        <v>0.45</v>
      </c>
      <c r="AB8" s="61"/>
      <c r="AC8" s="61"/>
      <c r="AD8" s="60"/>
      <c r="AE8" s="60"/>
      <c r="AF8" s="61"/>
      <c r="AG8" s="61"/>
      <c r="AH8" s="268"/>
      <c r="AI8" s="268"/>
      <c r="AN8" s="61" t="s">
        <v>1182</v>
      </c>
      <c r="AO8" s="61" t="s">
        <v>1182</v>
      </c>
      <c r="AR8" s="61" t="s">
        <v>515</v>
      </c>
      <c r="AS8" s="61" t="s">
        <v>515</v>
      </c>
      <c r="AT8" s="61" t="s">
        <v>1103</v>
      </c>
      <c r="AU8" s="61" t="s">
        <v>1104</v>
      </c>
      <c r="AX8" s="97">
        <v>0.6</v>
      </c>
      <c r="AY8" s="97">
        <v>0.6</v>
      </c>
      <c r="AZ8" s="97">
        <v>1</v>
      </c>
      <c r="BA8" s="97">
        <v>1</v>
      </c>
    </row>
    <row r="9" spans="1:53" ht="15" customHeight="1" x14ac:dyDescent="0.2">
      <c r="A9" s="76">
        <v>7</v>
      </c>
      <c r="B9" s="61" t="s">
        <v>77</v>
      </c>
      <c r="C9" s="76">
        <v>4</v>
      </c>
      <c r="D9" s="61" t="s">
        <v>1059</v>
      </c>
      <c r="E9" s="61" t="s">
        <v>1126</v>
      </c>
      <c r="F9" s="61" t="s">
        <v>1127</v>
      </c>
      <c r="G9" s="77" t="s">
        <v>1105</v>
      </c>
      <c r="H9" s="77" t="s">
        <v>692</v>
      </c>
      <c r="I9" s="61" t="s">
        <v>989</v>
      </c>
      <c r="J9" s="61" t="s">
        <v>1106</v>
      </c>
      <c r="K9" s="61" t="s">
        <v>439</v>
      </c>
      <c r="L9" s="61" t="s">
        <v>19</v>
      </c>
      <c r="M9" s="61" t="s">
        <v>19</v>
      </c>
      <c r="N9" s="61"/>
      <c r="O9" s="61"/>
      <c r="V9" s="61" t="s">
        <v>410</v>
      </c>
      <c r="W9" s="61" t="s">
        <v>1107</v>
      </c>
      <c r="X9" s="60" t="s">
        <v>717</v>
      </c>
      <c r="Y9" s="60" t="s">
        <v>229</v>
      </c>
      <c r="Z9" s="60"/>
      <c r="AA9" s="60"/>
      <c r="AB9" s="61"/>
      <c r="AC9" s="61"/>
      <c r="AD9" s="60"/>
      <c r="AE9" s="60"/>
      <c r="AF9" s="61"/>
      <c r="AG9" s="61"/>
      <c r="AH9" s="60"/>
      <c r="AI9" s="60"/>
      <c r="AN9" s="61" t="s">
        <v>22</v>
      </c>
      <c r="AO9" s="61" t="s">
        <v>22</v>
      </c>
      <c r="AR9" s="61" t="s">
        <v>516</v>
      </c>
      <c r="AS9" s="61" t="s">
        <v>516</v>
      </c>
      <c r="AT9" s="61" t="s">
        <v>921</v>
      </c>
      <c r="AU9" s="61" t="s">
        <v>213</v>
      </c>
      <c r="AX9" s="97">
        <v>0.7</v>
      </c>
      <c r="AY9" s="97">
        <v>0.7</v>
      </c>
    </row>
    <row r="10" spans="1:53" ht="15" customHeight="1" x14ac:dyDescent="0.2">
      <c r="A10" s="76">
        <v>8</v>
      </c>
      <c r="B10" s="61" t="s">
        <v>328</v>
      </c>
      <c r="C10" s="76">
        <v>5</v>
      </c>
      <c r="D10" s="61" t="s">
        <v>13</v>
      </c>
      <c r="G10" s="61" t="s">
        <v>982</v>
      </c>
      <c r="H10" s="61" t="s">
        <v>639</v>
      </c>
      <c r="I10" s="61" t="s">
        <v>1108</v>
      </c>
      <c r="J10" s="61" t="s">
        <v>1109</v>
      </c>
      <c r="K10" s="61" t="s">
        <v>440</v>
      </c>
      <c r="L10" s="61" t="s">
        <v>21</v>
      </c>
      <c r="M10" s="61" t="s">
        <v>21</v>
      </c>
      <c r="N10" s="61"/>
      <c r="O10" s="61"/>
      <c r="V10" s="61" t="s">
        <v>411</v>
      </c>
      <c r="W10" s="61" t="s">
        <v>1110</v>
      </c>
      <c r="X10" s="60" t="s">
        <v>718</v>
      </c>
      <c r="Y10" s="60" t="s">
        <v>230</v>
      </c>
      <c r="Z10" s="60"/>
      <c r="AA10" s="60"/>
      <c r="AB10" s="61"/>
      <c r="AC10" s="61"/>
      <c r="AD10" s="60"/>
      <c r="AE10" s="60"/>
      <c r="AF10" s="61"/>
      <c r="AG10" s="61"/>
      <c r="AH10" s="60"/>
      <c r="AI10" s="60"/>
      <c r="AN10" s="61" t="s">
        <v>5</v>
      </c>
      <c r="AO10" s="61" t="s">
        <v>5</v>
      </c>
      <c r="AR10" s="61" t="s">
        <v>1111</v>
      </c>
      <c r="AS10" s="61" t="s">
        <v>1111</v>
      </c>
      <c r="AT10" s="61" t="s">
        <v>922</v>
      </c>
      <c r="AU10" s="61" t="s">
        <v>220</v>
      </c>
      <c r="AX10" s="97">
        <v>0.8</v>
      </c>
      <c r="AY10" s="97">
        <v>0.8</v>
      </c>
    </row>
    <row r="11" spans="1:53" ht="15" customHeight="1" x14ac:dyDescent="0.2">
      <c r="A11" s="76">
        <v>9</v>
      </c>
      <c r="B11" s="61" t="s">
        <v>78</v>
      </c>
      <c r="C11" s="76">
        <v>10</v>
      </c>
      <c r="D11" s="61" t="s">
        <v>402</v>
      </c>
      <c r="K11" s="61" t="s">
        <v>441</v>
      </c>
      <c r="L11" s="61" t="s">
        <v>24</v>
      </c>
      <c r="M11" s="61" t="s">
        <v>24</v>
      </c>
      <c r="N11" s="61"/>
      <c r="O11" s="61"/>
      <c r="V11" s="61" t="s">
        <v>1112</v>
      </c>
      <c r="W11" s="61" t="s">
        <v>1113</v>
      </c>
      <c r="X11" s="61" t="s">
        <v>839</v>
      </c>
      <c r="Y11" s="61" t="s">
        <v>1144</v>
      </c>
      <c r="Z11" s="60"/>
      <c r="AA11" s="60"/>
      <c r="AB11" s="61"/>
      <c r="AC11" s="61"/>
      <c r="AD11" s="60"/>
      <c r="AE11" s="60"/>
      <c r="AF11" s="61"/>
      <c r="AG11" s="61"/>
      <c r="AH11" s="60"/>
      <c r="AI11" s="60"/>
      <c r="AN11" s="61" t="s">
        <v>1114</v>
      </c>
      <c r="AO11" s="61" t="s">
        <v>1114</v>
      </c>
      <c r="AR11" s="61" t="s">
        <v>218</v>
      </c>
      <c r="AS11" s="61" t="s">
        <v>218</v>
      </c>
      <c r="AT11" s="61" t="s">
        <v>923</v>
      </c>
      <c r="AU11" s="61" t="s">
        <v>221</v>
      </c>
      <c r="AX11" s="97">
        <v>0.9</v>
      </c>
      <c r="AY11" s="97">
        <v>0.9</v>
      </c>
    </row>
    <row r="12" spans="1:53" ht="15" customHeight="1" x14ac:dyDescent="0.2">
      <c r="A12" s="76">
        <v>10</v>
      </c>
      <c r="B12" s="61" t="s">
        <v>401</v>
      </c>
      <c r="C12" s="76">
        <v>12</v>
      </c>
      <c r="D12" s="61" t="s">
        <v>389</v>
      </c>
      <c r="K12" s="61"/>
      <c r="L12" s="61" t="s">
        <v>26</v>
      </c>
      <c r="M12" s="61" t="s">
        <v>26</v>
      </c>
      <c r="N12" s="61"/>
      <c r="O12" s="61"/>
      <c r="V12" s="61" t="s">
        <v>1115</v>
      </c>
      <c r="W12" s="61" t="s">
        <v>1116</v>
      </c>
      <c r="X12" s="61" t="s">
        <v>840</v>
      </c>
      <c r="Y12" s="61" t="s">
        <v>231</v>
      </c>
      <c r="Z12" s="60"/>
      <c r="AA12" s="60"/>
      <c r="AB12" s="61"/>
      <c r="AC12" s="61"/>
      <c r="AD12" s="60"/>
      <c r="AE12" s="60"/>
      <c r="AF12" s="61"/>
      <c r="AG12" s="61"/>
      <c r="AH12" s="60"/>
      <c r="AI12" s="60"/>
      <c r="AN12" s="61" t="s">
        <v>12</v>
      </c>
      <c r="AO12" s="61" t="s">
        <v>12</v>
      </c>
      <c r="AR12" s="61" t="s">
        <v>219</v>
      </c>
      <c r="AS12" s="61" t="s">
        <v>219</v>
      </c>
      <c r="AT12" s="61"/>
      <c r="AU12" s="61"/>
      <c r="AX12" s="97">
        <v>1</v>
      </c>
      <c r="AY12" s="97">
        <v>1</v>
      </c>
    </row>
    <row r="13" spans="1:53" x14ac:dyDescent="0.2">
      <c r="A13" s="76">
        <v>11</v>
      </c>
      <c r="B13" s="61" t="s">
        <v>392</v>
      </c>
      <c r="C13" s="76">
        <v>55</v>
      </c>
      <c r="D13" s="61" t="s">
        <v>16</v>
      </c>
      <c r="K13" s="61"/>
      <c r="L13" s="61" t="s">
        <v>28</v>
      </c>
      <c r="M13" s="61" t="s">
        <v>28</v>
      </c>
      <c r="N13" s="61"/>
      <c r="O13" s="61"/>
      <c r="R13" s="61"/>
      <c r="S13" s="61"/>
      <c r="T13" s="61"/>
      <c r="U13" s="61"/>
      <c r="V13" s="61" t="s">
        <v>412</v>
      </c>
      <c r="W13" s="61" t="s">
        <v>905</v>
      </c>
      <c r="X13" s="61" t="s">
        <v>719</v>
      </c>
      <c r="Y13" s="61" t="s">
        <v>232</v>
      </c>
      <c r="Z13" s="60"/>
      <c r="AA13" s="60"/>
      <c r="AB13" s="61"/>
      <c r="AC13" s="61"/>
      <c r="AD13" s="60"/>
      <c r="AE13" s="60"/>
      <c r="AF13" s="61"/>
      <c r="AG13" s="61"/>
      <c r="AH13" s="60"/>
      <c r="AI13" s="60"/>
      <c r="AN13" s="61" t="s">
        <v>1117</v>
      </c>
      <c r="AO13" s="61" t="s">
        <v>1117</v>
      </c>
      <c r="AR13" s="61" t="s">
        <v>915</v>
      </c>
      <c r="AS13" s="61" t="s">
        <v>915</v>
      </c>
      <c r="AT13" s="61"/>
      <c r="AU13" s="61"/>
    </row>
    <row r="14" spans="1:53" ht="15" x14ac:dyDescent="0.2">
      <c r="A14" s="76">
        <v>12</v>
      </c>
      <c r="B14" s="61" t="s">
        <v>418</v>
      </c>
      <c r="C14" s="76">
        <v>41</v>
      </c>
      <c r="D14" s="61" t="s">
        <v>18</v>
      </c>
      <c r="I14" s="79"/>
      <c r="J14" s="79"/>
      <c r="K14" s="61"/>
      <c r="L14" s="61" t="s">
        <v>30</v>
      </c>
      <c r="M14" s="61" t="s">
        <v>30</v>
      </c>
      <c r="N14" s="61"/>
      <c r="O14" s="61"/>
      <c r="V14" s="61" t="s">
        <v>415</v>
      </c>
      <c r="W14" s="61" t="s">
        <v>901</v>
      </c>
      <c r="X14" s="61" t="s">
        <v>720</v>
      </c>
      <c r="Y14" s="61" t="s">
        <v>1010</v>
      </c>
      <c r="Z14" s="60"/>
      <c r="AA14" s="60"/>
      <c r="AB14" s="61"/>
      <c r="AC14" s="61"/>
      <c r="AD14" s="60"/>
      <c r="AE14" s="60"/>
      <c r="AF14" s="61"/>
      <c r="AG14" s="61"/>
      <c r="AH14" s="60"/>
      <c r="AI14" s="60"/>
      <c r="AN14" s="61" t="s">
        <v>1118</v>
      </c>
      <c r="AO14" s="61" t="s">
        <v>1118</v>
      </c>
      <c r="AT14" s="61"/>
      <c r="AU14" s="61"/>
    </row>
    <row r="15" spans="1:53" x14ac:dyDescent="0.2">
      <c r="A15" s="76">
        <v>13</v>
      </c>
      <c r="B15" s="61" t="s">
        <v>387</v>
      </c>
      <c r="C15" s="76">
        <v>44</v>
      </c>
      <c r="D15" s="61" t="s">
        <v>20</v>
      </c>
      <c r="K15" s="61"/>
      <c r="V15" s="61" t="s">
        <v>73</v>
      </c>
      <c r="W15" s="61" t="s">
        <v>904</v>
      </c>
      <c r="X15" s="61" t="s">
        <v>721</v>
      </c>
      <c r="Y15" s="61" t="s">
        <v>233</v>
      </c>
      <c r="Z15" s="60"/>
      <c r="AA15" s="60"/>
      <c r="AB15" s="61"/>
      <c r="AC15" s="61"/>
      <c r="AD15" s="60"/>
      <c r="AE15" s="60"/>
      <c r="AF15" s="61"/>
      <c r="AG15" s="61"/>
      <c r="AH15" s="60"/>
      <c r="AI15" s="60"/>
      <c r="AN15" s="61" t="s">
        <v>1119</v>
      </c>
      <c r="AO15" s="61" t="s">
        <v>1119</v>
      </c>
      <c r="AT15" s="61"/>
      <c r="AU15" s="61"/>
    </row>
    <row r="16" spans="1:53" ht="15" x14ac:dyDescent="0.2">
      <c r="A16" s="76">
        <v>14</v>
      </c>
      <c r="B16" s="61" t="s">
        <v>79</v>
      </c>
      <c r="C16" s="76">
        <v>72</v>
      </c>
      <c r="D16" s="61" t="s">
        <v>355</v>
      </c>
      <c r="G16" s="79" t="s">
        <v>208</v>
      </c>
      <c r="H16" s="79" t="s">
        <v>208</v>
      </c>
      <c r="R16" s="61"/>
      <c r="S16" s="61"/>
      <c r="T16" s="61"/>
      <c r="U16" s="61"/>
      <c r="V16" s="61" t="s">
        <v>135</v>
      </c>
      <c r="W16" s="61" t="s">
        <v>903</v>
      </c>
      <c r="X16" s="60" t="s">
        <v>722</v>
      </c>
      <c r="Y16" s="60" t="s">
        <v>234</v>
      </c>
      <c r="Z16" s="60"/>
      <c r="AA16" s="60"/>
      <c r="AB16" s="61"/>
      <c r="AC16" s="61"/>
      <c r="AD16" s="60"/>
      <c r="AE16" s="60"/>
      <c r="AF16" s="61"/>
      <c r="AG16" s="61"/>
      <c r="AH16" s="60"/>
      <c r="AI16" s="60"/>
      <c r="AN16" s="61" t="s">
        <v>1120</v>
      </c>
      <c r="AO16" s="61" t="s">
        <v>1120</v>
      </c>
      <c r="AT16" s="61"/>
      <c r="AU16" s="61"/>
    </row>
    <row r="17" spans="1:47" x14ac:dyDescent="0.2">
      <c r="A17" s="76">
        <v>15</v>
      </c>
      <c r="B17" s="61" t="s">
        <v>518</v>
      </c>
      <c r="C17" s="76">
        <v>88</v>
      </c>
      <c r="D17" s="61" t="s">
        <v>347</v>
      </c>
      <c r="V17" s="61" t="s">
        <v>136</v>
      </c>
      <c r="W17" s="61" t="s">
        <v>902</v>
      </c>
      <c r="X17" s="60" t="s">
        <v>723</v>
      </c>
      <c r="Y17" s="60" t="s">
        <v>1011</v>
      </c>
      <c r="Z17" s="60"/>
      <c r="AA17" s="60"/>
      <c r="AB17" s="61"/>
      <c r="AC17" s="61"/>
      <c r="AD17" s="60"/>
      <c r="AE17" s="60"/>
      <c r="AF17" s="61"/>
      <c r="AG17" s="61"/>
      <c r="AH17" s="60"/>
      <c r="AI17" s="60"/>
      <c r="AT17" s="61"/>
      <c r="AU17" s="61"/>
    </row>
    <row r="18" spans="1:47" x14ac:dyDescent="0.2">
      <c r="A18" s="76">
        <v>16</v>
      </c>
      <c r="B18" s="61" t="s">
        <v>330</v>
      </c>
      <c r="C18" s="76">
        <v>84</v>
      </c>
      <c r="D18" s="61" t="s">
        <v>23</v>
      </c>
      <c r="V18" s="61" t="s">
        <v>71</v>
      </c>
      <c r="W18" s="61" t="s">
        <v>906</v>
      </c>
      <c r="X18" s="60" t="s">
        <v>724</v>
      </c>
      <c r="Y18" s="60" t="s">
        <v>235</v>
      </c>
      <c r="Z18" s="60"/>
      <c r="AA18" s="60"/>
      <c r="AB18" s="61"/>
      <c r="AC18" s="61"/>
      <c r="AD18" s="60"/>
      <c r="AE18" s="60"/>
      <c r="AF18" s="61"/>
      <c r="AG18" s="61"/>
      <c r="AH18" s="60"/>
      <c r="AI18" s="60"/>
      <c r="AT18" s="61"/>
      <c r="AU18" s="61"/>
    </row>
    <row r="19" spans="1:47" x14ac:dyDescent="0.2">
      <c r="A19" s="76">
        <v>17</v>
      </c>
      <c r="B19" s="61" t="s">
        <v>406</v>
      </c>
      <c r="C19" s="76">
        <v>43</v>
      </c>
      <c r="D19" s="61" t="s">
        <v>25</v>
      </c>
      <c r="V19" s="61" t="s">
        <v>416</v>
      </c>
      <c r="W19" s="61" t="s">
        <v>1121</v>
      </c>
      <c r="X19" s="60" t="s">
        <v>838</v>
      </c>
      <c r="Y19" s="60" t="s">
        <v>1012</v>
      </c>
      <c r="Z19" s="60"/>
      <c r="AA19" s="60"/>
      <c r="AB19" s="61"/>
      <c r="AC19" s="61"/>
      <c r="AD19" s="60"/>
      <c r="AE19" s="60"/>
      <c r="AF19" s="61"/>
      <c r="AG19" s="61"/>
      <c r="AH19" s="60"/>
      <c r="AI19" s="60"/>
      <c r="AT19" s="61"/>
      <c r="AU19" s="61"/>
    </row>
    <row r="20" spans="1:47" x14ac:dyDescent="0.2">
      <c r="A20" s="76">
        <v>18</v>
      </c>
      <c r="B20" s="61" t="s">
        <v>80</v>
      </c>
      <c r="C20" s="76">
        <v>59</v>
      </c>
      <c r="D20" s="61" t="s">
        <v>74</v>
      </c>
      <c r="V20" s="61" t="s">
        <v>417</v>
      </c>
      <c r="W20" s="61" t="s">
        <v>907</v>
      </c>
      <c r="X20" s="61" t="s">
        <v>725</v>
      </c>
      <c r="Y20" s="61" t="s">
        <v>236</v>
      </c>
      <c r="Z20" s="60"/>
      <c r="AA20" s="60"/>
      <c r="AB20" s="61"/>
      <c r="AC20" s="61"/>
      <c r="AD20" s="60"/>
      <c r="AE20" s="60"/>
      <c r="AF20" s="61"/>
      <c r="AG20" s="61"/>
      <c r="AH20" s="60"/>
      <c r="AI20" s="60"/>
      <c r="AT20" s="61"/>
      <c r="AU20" s="61"/>
    </row>
    <row r="21" spans="1:47" x14ac:dyDescent="0.2">
      <c r="A21" s="76">
        <v>19</v>
      </c>
      <c r="B21" s="61" t="s">
        <v>331</v>
      </c>
      <c r="C21" s="76">
        <v>18</v>
      </c>
      <c r="D21" s="61" t="s">
        <v>27</v>
      </c>
      <c r="V21" s="61" t="s">
        <v>435</v>
      </c>
      <c r="W21" s="61" t="s">
        <v>911</v>
      </c>
      <c r="X21" s="61" t="s">
        <v>726</v>
      </c>
      <c r="Y21" s="61" t="s">
        <v>237</v>
      </c>
      <c r="Z21" s="60"/>
      <c r="AA21" s="60"/>
      <c r="AB21" s="61"/>
      <c r="AC21" s="61"/>
      <c r="AD21" s="60"/>
      <c r="AE21" s="60"/>
      <c r="AF21" s="61"/>
      <c r="AG21" s="61"/>
      <c r="AH21" s="60"/>
      <c r="AI21" s="60"/>
    </row>
    <row r="22" spans="1:47" x14ac:dyDescent="0.2">
      <c r="A22" s="76">
        <v>20</v>
      </c>
      <c r="B22" s="61" t="s">
        <v>29</v>
      </c>
      <c r="C22" s="76">
        <v>20</v>
      </c>
      <c r="D22" s="61" t="s">
        <v>29</v>
      </c>
      <c r="V22" s="61" t="s">
        <v>512</v>
      </c>
      <c r="W22" s="61" t="s">
        <v>908</v>
      </c>
      <c r="X22" s="60" t="s">
        <v>1188</v>
      </c>
      <c r="Y22" s="60" t="s">
        <v>1145</v>
      </c>
      <c r="Z22" s="60"/>
      <c r="AA22" s="60"/>
      <c r="AB22" s="61"/>
      <c r="AC22" s="61"/>
      <c r="AD22" s="60"/>
      <c r="AE22" s="60"/>
      <c r="AF22" s="61"/>
      <c r="AG22" s="61"/>
      <c r="AH22" s="60"/>
      <c r="AI22" s="60"/>
    </row>
    <row r="23" spans="1:47" x14ac:dyDescent="0.2">
      <c r="A23" s="76">
        <v>21</v>
      </c>
      <c r="B23" s="61" t="s">
        <v>81</v>
      </c>
      <c r="C23" s="76">
        <v>26</v>
      </c>
      <c r="D23" s="61" t="s">
        <v>379</v>
      </c>
      <c r="V23" s="61" t="s">
        <v>436</v>
      </c>
      <c r="W23" s="61" t="s">
        <v>909</v>
      </c>
      <c r="X23" s="61" t="s">
        <v>841</v>
      </c>
      <c r="Y23" s="61" t="s">
        <v>877</v>
      </c>
      <c r="Z23" s="60"/>
      <c r="AA23" s="60"/>
      <c r="AB23" s="61"/>
      <c r="AC23" s="61"/>
      <c r="AF23" s="61"/>
      <c r="AG23" s="61"/>
      <c r="AH23" s="60"/>
      <c r="AI23" s="60"/>
    </row>
    <row r="24" spans="1:47" x14ac:dyDescent="0.2">
      <c r="A24" s="76">
        <v>22</v>
      </c>
      <c r="B24" s="61" t="s">
        <v>82</v>
      </c>
      <c r="C24" s="76">
        <v>27</v>
      </c>
      <c r="D24" s="61" t="s">
        <v>356</v>
      </c>
      <c r="V24" s="61" t="s">
        <v>413</v>
      </c>
      <c r="W24" s="61" t="s">
        <v>910</v>
      </c>
      <c r="X24" s="60" t="s">
        <v>727</v>
      </c>
      <c r="Y24" s="60" t="s">
        <v>238</v>
      </c>
      <c r="Z24" s="60"/>
      <c r="AA24" s="60"/>
      <c r="AB24" s="61"/>
      <c r="AC24" s="61"/>
      <c r="AF24" s="61"/>
      <c r="AG24" s="61"/>
      <c r="AH24" s="60"/>
      <c r="AI24" s="60"/>
    </row>
    <row r="25" spans="1:47" x14ac:dyDescent="0.2">
      <c r="A25" s="76">
        <v>23</v>
      </c>
      <c r="B25" s="61" t="s">
        <v>83</v>
      </c>
      <c r="C25" s="76">
        <v>104</v>
      </c>
      <c r="D25" s="61" t="s">
        <v>360</v>
      </c>
      <c r="V25" s="61" t="s">
        <v>414</v>
      </c>
      <c r="W25" s="61" t="s">
        <v>525</v>
      </c>
      <c r="X25" s="60" t="s">
        <v>1189</v>
      </c>
      <c r="Y25" s="60" t="s">
        <v>1146</v>
      </c>
      <c r="Z25" s="60"/>
      <c r="AA25" s="60"/>
      <c r="AB25" s="61"/>
      <c r="AC25" s="61"/>
      <c r="AH25" s="60"/>
      <c r="AI25" s="60"/>
    </row>
    <row r="26" spans="1:47" x14ac:dyDescent="0.2">
      <c r="A26" s="76">
        <v>24</v>
      </c>
      <c r="B26" s="61" t="s">
        <v>332</v>
      </c>
      <c r="C26" s="76">
        <v>105</v>
      </c>
      <c r="D26" s="61" t="s">
        <v>31</v>
      </c>
      <c r="X26" s="60" t="s">
        <v>842</v>
      </c>
      <c r="Y26" s="60" t="s">
        <v>878</v>
      </c>
      <c r="Z26" s="60"/>
      <c r="AA26" s="60"/>
    </row>
    <row r="27" spans="1:47" x14ac:dyDescent="0.2">
      <c r="A27" s="76">
        <v>25</v>
      </c>
      <c r="B27" s="61" t="s">
        <v>381</v>
      </c>
      <c r="C27" s="76">
        <v>106</v>
      </c>
      <c r="D27" s="61" t="s">
        <v>391</v>
      </c>
      <c r="X27" s="60" t="s">
        <v>728</v>
      </c>
      <c r="Y27" s="60" t="s">
        <v>240</v>
      </c>
    </row>
    <row r="28" spans="1:47" x14ac:dyDescent="0.2">
      <c r="A28" s="76">
        <v>26</v>
      </c>
      <c r="B28" s="61" t="s">
        <v>380</v>
      </c>
      <c r="C28" s="76">
        <v>42</v>
      </c>
      <c r="D28" s="61" t="s">
        <v>32</v>
      </c>
      <c r="X28" s="60" t="s">
        <v>729</v>
      </c>
      <c r="Y28" s="60" t="s">
        <v>241</v>
      </c>
    </row>
    <row r="29" spans="1:47" x14ac:dyDescent="0.2">
      <c r="A29" s="76">
        <v>27</v>
      </c>
      <c r="B29" s="61" t="s">
        <v>356</v>
      </c>
      <c r="C29" s="76">
        <v>11</v>
      </c>
      <c r="D29" s="61" t="s">
        <v>393</v>
      </c>
      <c r="X29" s="60" t="s">
        <v>730</v>
      </c>
      <c r="Y29" s="60" t="s">
        <v>239</v>
      </c>
    </row>
    <row r="30" spans="1:47" x14ac:dyDescent="0.2">
      <c r="A30" s="76">
        <v>28</v>
      </c>
      <c r="B30" s="61" t="s">
        <v>84</v>
      </c>
      <c r="C30" s="76">
        <v>28</v>
      </c>
      <c r="D30" s="61" t="s">
        <v>33</v>
      </c>
      <c r="X30" s="60" t="s">
        <v>731</v>
      </c>
      <c r="Y30" s="60" t="s">
        <v>242</v>
      </c>
    </row>
    <row r="31" spans="1:47" x14ac:dyDescent="0.2">
      <c r="A31" s="76">
        <v>29</v>
      </c>
      <c r="B31" s="61" t="s">
        <v>361</v>
      </c>
      <c r="C31" s="76">
        <v>57</v>
      </c>
      <c r="D31" s="61" t="s">
        <v>118</v>
      </c>
      <c r="X31" s="60" t="s">
        <v>844</v>
      </c>
      <c r="Y31" s="60" t="s">
        <v>1147</v>
      </c>
    </row>
    <row r="32" spans="1:47" x14ac:dyDescent="0.2">
      <c r="A32" s="76">
        <v>30</v>
      </c>
      <c r="B32" s="61" t="s">
        <v>366</v>
      </c>
      <c r="C32" s="76">
        <v>7</v>
      </c>
      <c r="D32" s="61" t="s">
        <v>34</v>
      </c>
      <c r="X32" s="60" t="s">
        <v>843</v>
      </c>
      <c r="Y32" s="60" t="s">
        <v>1148</v>
      </c>
    </row>
    <row r="33" spans="1:25" x14ac:dyDescent="0.2">
      <c r="A33" s="76">
        <v>31</v>
      </c>
      <c r="B33" s="61" t="s">
        <v>85</v>
      </c>
      <c r="C33" s="76">
        <v>70</v>
      </c>
      <c r="D33" s="61" t="s">
        <v>35</v>
      </c>
      <c r="X33" s="60" t="s">
        <v>732</v>
      </c>
      <c r="Y33" s="60" t="s">
        <v>243</v>
      </c>
    </row>
    <row r="34" spans="1:25" x14ac:dyDescent="0.2">
      <c r="A34" s="76">
        <v>32</v>
      </c>
      <c r="B34" s="61" t="s">
        <v>340</v>
      </c>
      <c r="C34" s="76">
        <v>99</v>
      </c>
      <c r="D34" s="61" t="s">
        <v>36</v>
      </c>
      <c r="X34" s="60" t="s">
        <v>880</v>
      </c>
      <c r="Y34" s="60" t="s">
        <v>879</v>
      </c>
    </row>
    <row r="35" spans="1:25" x14ac:dyDescent="0.2">
      <c r="A35" s="76">
        <v>33</v>
      </c>
      <c r="B35" s="61" t="s">
        <v>88</v>
      </c>
      <c r="C35" s="76">
        <v>29</v>
      </c>
      <c r="D35" s="61" t="s">
        <v>362</v>
      </c>
      <c r="X35" s="60" t="s">
        <v>733</v>
      </c>
      <c r="Y35" s="60" t="s">
        <v>244</v>
      </c>
    </row>
    <row r="36" spans="1:25" x14ac:dyDescent="0.2">
      <c r="A36" s="76">
        <v>34</v>
      </c>
      <c r="B36" s="61" t="s">
        <v>89</v>
      </c>
      <c r="C36" s="76">
        <v>15</v>
      </c>
      <c r="D36" s="61" t="s">
        <v>363</v>
      </c>
      <c r="X36" s="60" t="s">
        <v>734</v>
      </c>
      <c r="Y36" s="60" t="s">
        <v>881</v>
      </c>
    </row>
    <row r="37" spans="1:25" x14ac:dyDescent="0.2">
      <c r="A37" s="76">
        <v>35</v>
      </c>
      <c r="B37" s="61" t="s">
        <v>90</v>
      </c>
      <c r="C37" s="76">
        <v>80</v>
      </c>
      <c r="D37" s="61" t="s">
        <v>37</v>
      </c>
      <c r="X37" s="60" t="s">
        <v>735</v>
      </c>
      <c r="Y37" s="60" t="s">
        <v>322</v>
      </c>
    </row>
    <row r="38" spans="1:25" x14ac:dyDescent="0.2">
      <c r="A38" s="76">
        <v>36</v>
      </c>
      <c r="B38" s="61" t="s">
        <v>91</v>
      </c>
      <c r="C38" s="76">
        <v>17</v>
      </c>
      <c r="D38" s="61" t="s">
        <v>407</v>
      </c>
      <c r="X38" s="60" t="s">
        <v>1149</v>
      </c>
      <c r="Y38" s="60" t="s">
        <v>245</v>
      </c>
    </row>
    <row r="39" spans="1:25" x14ac:dyDescent="0.2">
      <c r="A39" s="76">
        <v>37</v>
      </c>
      <c r="B39" s="61" t="s">
        <v>1061</v>
      </c>
      <c r="C39" s="76">
        <v>96</v>
      </c>
      <c r="D39" s="61" t="s">
        <v>348</v>
      </c>
      <c r="X39" s="60" t="s">
        <v>845</v>
      </c>
      <c r="Y39" s="60" t="s">
        <v>246</v>
      </c>
    </row>
    <row r="40" spans="1:25" x14ac:dyDescent="0.2">
      <c r="A40" s="76">
        <v>38</v>
      </c>
      <c r="B40" s="61" t="s">
        <v>334</v>
      </c>
      <c r="C40" s="76">
        <v>53</v>
      </c>
      <c r="D40" s="61" t="s">
        <v>131</v>
      </c>
      <c r="X40" s="60" t="s">
        <v>846</v>
      </c>
      <c r="Y40" s="60" t="s">
        <v>319</v>
      </c>
    </row>
    <row r="41" spans="1:25" x14ac:dyDescent="0.2">
      <c r="A41" s="76">
        <v>39</v>
      </c>
      <c r="B41" s="61" t="s">
        <v>399</v>
      </c>
      <c r="C41" s="76">
        <v>54</v>
      </c>
      <c r="D41" s="61" t="s">
        <v>345</v>
      </c>
      <c r="X41" s="60" t="s">
        <v>736</v>
      </c>
      <c r="Y41" s="60" t="s">
        <v>323</v>
      </c>
    </row>
    <row r="42" spans="1:25" x14ac:dyDescent="0.2">
      <c r="A42" s="76">
        <v>40</v>
      </c>
      <c r="B42" s="61" t="s">
        <v>1065</v>
      </c>
      <c r="C42" s="76">
        <v>56</v>
      </c>
      <c r="D42" s="61" t="s">
        <v>325</v>
      </c>
      <c r="X42" s="60" t="s">
        <v>847</v>
      </c>
      <c r="Y42" s="60" t="s">
        <v>425</v>
      </c>
    </row>
    <row r="43" spans="1:25" x14ac:dyDescent="0.2">
      <c r="A43" s="76">
        <v>41</v>
      </c>
      <c r="B43" s="61" t="s">
        <v>0</v>
      </c>
      <c r="C43" s="76">
        <v>79</v>
      </c>
      <c r="D43" s="61" t="s">
        <v>346</v>
      </c>
      <c r="X43" s="60" t="s">
        <v>737</v>
      </c>
      <c r="Y43" s="60" t="s">
        <v>247</v>
      </c>
    </row>
    <row r="44" spans="1:25" x14ac:dyDescent="0.2">
      <c r="A44" s="76">
        <v>42</v>
      </c>
      <c r="B44" s="61" t="s">
        <v>134</v>
      </c>
      <c r="C44" s="76">
        <v>83</v>
      </c>
      <c r="D44" s="61" t="s">
        <v>378</v>
      </c>
      <c r="X44" s="60" t="s">
        <v>738</v>
      </c>
      <c r="Y44" s="60" t="s">
        <v>248</v>
      </c>
    </row>
    <row r="45" spans="1:25" x14ac:dyDescent="0.2">
      <c r="A45" s="76">
        <v>43</v>
      </c>
      <c r="B45" s="61" t="s">
        <v>92</v>
      </c>
      <c r="C45" s="76">
        <v>25</v>
      </c>
      <c r="D45" s="61" t="s">
        <v>382</v>
      </c>
      <c r="X45" s="60" t="s">
        <v>739</v>
      </c>
      <c r="Y45" s="60" t="s">
        <v>249</v>
      </c>
    </row>
    <row r="46" spans="1:25" x14ac:dyDescent="0.2">
      <c r="A46" s="76">
        <v>44</v>
      </c>
      <c r="B46" s="61" t="s">
        <v>93</v>
      </c>
      <c r="C46" s="76">
        <v>22</v>
      </c>
      <c r="D46" s="61" t="s">
        <v>38</v>
      </c>
      <c r="X46" s="60" t="s">
        <v>741</v>
      </c>
      <c r="Y46" s="60" t="s">
        <v>1150</v>
      </c>
    </row>
    <row r="47" spans="1:25" x14ac:dyDescent="0.2">
      <c r="A47" s="76">
        <v>45</v>
      </c>
      <c r="B47" s="61" t="s">
        <v>94</v>
      </c>
      <c r="C47" s="76">
        <v>8</v>
      </c>
      <c r="D47" s="61" t="s">
        <v>337</v>
      </c>
      <c r="X47" s="60" t="s">
        <v>740</v>
      </c>
      <c r="Y47" s="60" t="s">
        <v>250</v>
      </c>
    </row>
    <row r="48" spans="1:25" x14ac:dyDescent="0.2">
      <c r="A48" s="76">
        <v>46</v>
      </c>
      <c r="B48" s="61" t="s">
        <v>333</v>
      </c>
      <c r="C48" s="76">
        <v>36</v>
      </c>
      <c r="D48" s="61" t="s">
        <v>39</v>
      </c>
      <c r="X48" s="60" t="s">
        <v>1190</v>
      </c>
      <c r="Y48" s="60" t="s">
        <v>1151</v>
      </c>
    </row>
    <row r="49" spans="1:25" x14ac:dyDescent="0.2">
      <c r="A49" s="76">
        <v>47</v>
      </c>
      <c r="B49" s="61" t="s">
        <v>419</v>
      </c>
      <c r="C49" s="76">
        <v>30</v>
      </c>
      <c r="D49" s="61" t="s">
        <v>367</v>
      </c>
      <c r="X49" s="60" t="s">
        <v>1191</v>
      </c>
      <c r="Y49" s="60" t="s">
        <v>1152</v>
      </c>
    </row>
    <row r="50" spans="1:25" x14ac:dyDescent="0.2">
      <c r="A50" s="76">
        <v>48</v>
      </c>
      <c r="B50" s="61" t="s">
        <v>95</v>
      </c>
      <c r="C50" s="76">
        <v>31</v>
      </c>
      <c r="D50" s="61" t="s">
        <v>40</v>
      </c>
      <c r="X50" s="60" t="s">
        <v>1192</v>
      </c>
      <c r="Y50" s="60" t="s">
        <v>1153</v>
      </c>
    </row>
    <row r="51" spans="1:25" x14ac:dyDescent="0.2">
      <c r="A51" s="76">
        <v>49</v>
      </c>
      <c r="B51" s="61" t="s">
        <v>125</v>
      </c>
      <c r="C51" s="76">
        <v>64</v>
      </c>
      <c r="D51" s="61" t="s">
        <v>40</v>
      </c>
      <c r="X51" s="61" t="s">
        <v>1154</v>
      </c>
      <c r="Y51" s="61" t="s">
        <v>251</v>
      </c>
    </row>
    <row r="52" spans="1:25" x14ac:dyDescent="0.2">
      <c r="A52" s="76">
        <v>50</v>
      </c>
      <c r="B52" s="61" t="s">
        <v>96</v>
      </c>
      <c r="C52" s="76">
        <v>19</v>
      </c>
      <c r="D52" s="61" t="s">
        <v>339</v>
      </c>
      <c r="X52" s="60" t="s">
        <v>742</v>
      </c>
      <c r="Y52" s="60" t="s">
        <v>252</v>
      </c>
    </row>
    <row r="53" spans="1:25" x14ac:dyDescent="0.2">
      <c r="A53" s="76">
        <v>51</v>
      </c>
      <c r="B53" s="61" t="s">
        <v>97</v>
      </c>
      <c r="C53" s="76">
        <v>107</v>
      </c>
      <c r="D53" s="61" t="s">
        <v>41</v>
      </c>
      <c r="X53" s="60" t="s">
        <v>743</v>
      </c>
      <c r="Y53" s="60" t="s">
        <v>253</v>
      </c>
    </row>
    <row r="54" spans="1:25" x14ac:dyDescent="0.2">
      <c r="A54" s="76">
        <v>52</v>
      </c>
      <c r="B54" s="61" t="s">
        <v>364</v>
      </c>
      <c r="C54" s="76">
        <v>61</v>
      </c>
      <c r="D54" s="61" t="s">
        <v>405</v>
      </c>
      <c r="X54" s="60" t="s">
        <v>745</v>
      </c>
      <c r="Y54" s="60" t="s">
        <v>254</v>
      </c>
    </row>
    <row r="55" spans="1:25" x14ac:dyDescent="0.2">
      <c r="A55" s="76">
        <v>53</v>
      </c>
      <c r="B55" s="61" t="s">
        <v>420</v>
      </c>
      <c r="C55" s="76">
        <v>6</v>
      </c>
      <c r="D55" s="61" t="s">
        <v>384</v>
      </c>
      <c r="X55" s="60" t="s">
        <v>744</v>
      </c>
      <c r="Y55" s="60" t="s">
        <v>882</v>
      </c>
    </row>
    <row r="56" spans="1:25" x14ac:dyDescent="0.2">
      <c r="A56" s="76">
        <v>54</v>
      </c>
      <c r="B56" s="61" t="s">
        <v>324</v>
      </c>
      <c r="C56" s="76">
        <v>60</v>
      </c>
      <c r="D56" s="61" t="s">
        <v>395</v>
      </c>
      <c r="X56" s="60" t="s">
        <v>746</v>
      </c>
      <c r="Y56" s="60" t="s">
        <v>255</v>
      </c>
    </row>
    <row r="57" spans="1:25" x14ac:dyDescent="0.2">
      <c r="A57" s="76">
        <v>55</v>
      </c>
      <c r="B57" s="61" t="s">
        <v>98</v>
      </c>
      <c r="C57" s="76">
        <v>62</v>
      </c>
      <c r="D57" s="61" t="s">
        <v>42</v>
      </c>
      <c r="X57" s="60" t="s">
        <v>747</v>
      </c>
      <c r="Y57" s="60" t="s">
        <v>256</v>
      </c>
    </row>
    <row r="58" spans="1:25" x14ac:dyDescent="0.2">
      <c r="A58" s="76">
        <v>56</v>
      </c>
      <c r="B58" s="61" t="s">
        <v>325</v>
      </c>
      <c r="C58" s="76">
        <v>67</v>
      </c>
      <c r="D58" s="61" t="s">
        <v>43</v>
      </c>
      <c r="X58" s="60" t="s">
        <v>748</v>
      </c>
      <c r="Y58" s="60" t="s">
        <v>257</v>
      </c>
    </row>
    <row r="59" spans="1:25" x14ac:dyDescent="0.2">
      <c r="A59" s="76">
        <v>57</v>
      </c>
      <c r="B59" s="61" t="s">
        <v>117</v>
      </c>
      <c r="C59" s="76">
        <v>16</v>
      </c>
      <c r="D59" s="61" t="s">
        <v>338</v>
      </c>
      <c r="X59" s="60" t="s">
        <v>749</v>
      </c>
      <c r="Y59" s="60" t="s">
        <v>258</v>
      </c>
    </row>
    <row r="60" spans="1:25" x14ac:dyDescent="0.2">
      <c r="A60" s="76">
        <v>58</v>
      </c>
      <c r="B60" s="61" t="s">
        <v>99</v>
      </c>
      <c r="C60" s="76">
        <v>63</v>
      </c>
      <c r="D60" s="61" t="s">
        <v>44</v>
      </c>
      <c r="X60" s="60" t="s">
        <v>1187</v>
      </c>
      <c r="Y60" s="60" t="s">
        <v>259</v>
      </c>
    </row>
    <row r="61" spans="1:25" x14ac:dyDescent="0.2">
      <c r="A61" s="76">
        <v>59</v>
      </c>
      <c r="B61" s="61" t="s">
        <v>100</v>
      </c>
      <c r="C61" s="76">
        <v>58</v>
      </c>
      <c r="D61" s="61" t="s">
        <v>45</v>
      </c>
      <c r="X61" s="60" t="s">
        <v>750</v>
      </c>
      <c r="Y61" s="60" t="s">
        <v>260</v>
      </c>
    </row>
    <row r="62" spans="1:25" x14ac:dyDescent="0.2">
      <c r="A62" s="76">
        <v>60</v>
      </c>
      <c r="B62" s="61" t="s">
        <v>394</v>
      </c>
      <c r="C62" s="76">
        <v>66</v>
      </c>
      <c r="D62" s="61" t="s">
        <v>46</v>
      </c>
      <c r="X62" s="60" t="s">
        <v>1193</v>
      </c>
      <c r="Y62" s="60" t="s">
        <v>261</v>
      </c>
    </row>
    <row r="63" spans="1:25" x14ac:dyDescent="0.2">
      <c r="A63" s="76">
        <v>61</v>
      </c>
      <c r="B63" s="61" t="s">
        <v>404</v>
      </c>
      <c r="C63" s="76">
        <v>68</v>
      </c>
      <c r="D63" s="61" t="s">
        <v>47</v>
      </c>
      <c r="X63" s="60" t="s">
        <v>751</v>
      </c>
      <c r="Y63" s="60" t="s">
        <v>262</v>
      </c>
    </row>
    <row r="64" spans="1:25" x14ac:dyDescent="0.2">
      <c r="A64" s="76">
        <v>62</v>
      </c>
      <c r="B64" s="61" t="s">
        <v>42</v>
      </c>
      <c r="C64" s="76">
        <v>69</v>
      </c>
      <c r="D64" s="61" t="s">
        <v>48</v>
      </c>
      <c r="X64" s="60" t="s">
        <v>752</v>
      </c>
      <c r="Y64" s="60" t="s">
        <v>263</v>
      </c>
    </row>
    <row r="65" spans="1:25" x14ac:dyDescent="0.2">
      <c r="A65" s="76">
        <v>63</v>
      </c>
      <c r="B65" s="61" t="s">
        <v>102</v>
      </c>
      <c r="C65" s="76">
        <v>45</v>
      </c>
      <c r="D65" s="61" t="s">
        <v>49</v>
      </c>
      <c r="X65" s="60" t="s">
        <v>753</v>
      </c>
      <c r="Y65" s="60" t="s">
        <v>264</v>
      </c>
    </row>
    <row r="66" spans="1:25" x14ac:dyDescent="0.2">
      <c r="A66" s="76">
        <v>64</v>
      </c>
      <c r="B66" s="61" t="s">
        <v>1063</v>
      </c>
      <c r="C66" s="76">
        <v>71</v>
      </c>
      <c r="D66" s="61" t="s">
        <v>358</v>
      </c>
      <c r="X66" s="60" t="s">
        <v>754</v>
      </c>
      <c r="Y66" s="60" t="s">
        <v>265</v>
      </c>
    </row>
    <row r="67" spans="1:25" x14ac:dyDescent="0.2">
      <c r="A67" s="76">
        <v>65</v>
      </c>
      <c r="B67" s="61" t="s">
        <v>352</v>
      </c>
      <c r="C67" s="76">
        <v>95</v>
      </c>
      <c r="D67" s="61" t="s">
        <v>50</v>
      </c>
      <c r="X67" s="60" t="s">
        <v>755</v>
      </c>
      <c r="Y67" s="60" t="s">
        <v>266</v>
      </c>
    </row>
    <row r="68" spans="1:25" x14ac:dyDescent="0.2">
      <c r="A68" s="76">
        <v>66</v>
      </c>
      <c r="B68" s="61" t="s">
        <v>101</v>
      </c>
      <c r="C68" s="76">
        <v>74</v>
      </c>
      <c r="D68" s="61" t="s">
        <v>51</v>
      </c>
      <c r="X68" s="60" t="s">
        <v>756</v>
      </c>
      <c r="Y68" s="60" t="s">
        <v>267</v>
      </c>
    </row>
    <row r="69" spans="1:25" x14ac:dyDescent="0.2">
      <c r="A69" s="76">
        <v>67</v>
      </c>
      <c r="B69" s="61" t="s">
        <v>103</v>
      </c>
      <c r="C69" s="76">
        <v>76</v>
      </c>
      <c r="D69" s="61" t="s">
        <v>371</v>
      </c>
      <c r="X69" s="61" t="s">
        <v>757</v>
      </c>
      <c r="Y69" s="61" t="s">
        <v>1155</v>
      </c>
    </row>
    <row r="70" spans="1:25" x14ac:dyDescent="0.2">
      <c r="A70" s="76">
        <v>68</v>
      </c>
      <c r="B70" s="61" t="s">
        <v>104</v>
      </c>
      <c r="C70" s="76">
        <v>77</v>
      </c>
      <c r="D70" s="61" t="s">
        <v>52</v>
      </c>
      <c r="X70" s="60" t="s">
        <v>848</v>
      </c>
      <c r="Y70" s="60" t="s">
        <v>1156</v>
      </c>
    </row>
    <row r="71" spans="1:25" x14ac:dyDescent="0.2">
      <c r="A71" s="76">
        <v>69</v>
      </c>
      <c r="B71" s="61" t="s">
        <v>105</v>
      </c>
      <c r="C71" s="76">
        <v>75</v>
      </c>
      <c r="D71" s="61" t="s">
        <v>130</v>
      </c>
      <c r="X71" s="60" t="s">
        <v>758</v>
      </c>
      <c r="Y71" s="60" t="s">
        <v>1157</v>
      </c>
    </row>
    <row r="72" spans="1:25" x14ac:dyDescent="0.2">
      <c r="A72" s="76">
        <v>70</v>
      </c>
      <c r="B72" s="61" t="s">
        <v>106</v>
      </c>
      <c r="C72" s="76">
        <v>33</v>
      </c>
      <c r="D72" s="61" t="s">
        <v>53</v>
      </c>
      <c r="X72" s="60" t="s">
        <v>759</v>
      </c>
      <c r="Y72" s="60" t="s">
        <v>1158</v>
      </c>
    </row>
    <row r="73" spans="1:25" x14ac:dyDescent="0.2">
      <c r="A73" s="76">
        <v>71</v>
      </c>
      <c r="B73" s="61" t="s">
        <v>357</v>
      </c>
      <c r="C73" s="76">
        <v>37</v>
      </c>
      <c r="D73" s="61" t="s">
        <v>1062</v>
      </c>
      <c r="X73" s="60" t="s">
        <v>760</v>
      </c>
      <c r="Y73" s="60" t="s">
        <v>1159</v>
      </c>
    </row>
    <row r="74" spans="1:25" x14ac:dyDescent="0.2">
      <c r="A74" s="76">
        <v>72</v>
      </c>
      <c r="B74" s="61" t="s">
        <v>354</v>
      </c>
      <c r="C74" s="76">
        <v>82</v>
      </c>
      <c r="D74" s="61" t="s">
        <v>54</v>
      </c>
      <c r="X74" s="60" t="s">
        <v>762</v>
      </c>
      <c r="Y74" s="60" t="s">
        <v>268</v>
      </c>
    </row>
    <row r="75" spans="1:25" x14ac:dyDescent="0.2">
      <c r="A75" s="76">
        <v>73</v>
      </c>
      <c r="B75" s="61" t="s">
        <v>376</v>
      </c>
      <c r="C75" s="76">
        <v>78</v>
      </c>
      <c r="D75" s="61" t="s">
        <v>55</v>
      </c>
      <c r="X75" s="60" t="s">
        <v>764</v>
      </c>
      <c r="Y75" s="60" t="s">
        <v>1160</v>
      </c>
    </row>
    <row r="76" spans="1:25" x14ac:dyDescent="0.2">
      <c r="A76" s="76">
        <v>74</v>
      </c>
      <c r="B76" s="61" t="s">
        <v>107</v>
      </c>
      <c r="C76" s="76">
        <v>81</v>
      </c>
      <c r="D76" s="61" t="s">
        <v>133</v>
      </c>
      <c r="X76" s="60" t="s">
        <v>849</v>
      </c>
      <c r="Y76" s="60" t="s">
        <v>883</v>
      </c>
    </row>
    <row r="77" spans="1:25" x14ac:dyDescent="0.2">
      <c r="A77" s="76">
        <v>75</v>
      </c>
      <c r="B77" s="61" t="s">
        <v>129</v>
      </c>
      <c r="C77" s="76">
        <v>90</v>
      </c>
      <c r="D77" s="61" t="s">
        <v>56</v>
      </c>
      <c r="X77" s="60" t="s">
        <v>766</v>
      </c>
      <c r="Y77" s="60" t="s">
        <v>884</v>
      </c>
    </row>
    <row r="78" spans="1:25" x14ac:dyDescent="0.2">
      <c r="A78" s="76">
        <v>76</v>
      </c>
      <c r="B78" s="61" t="s">
        <v>370</v>
      </c>
      <c r="C78" s="76">
        <v>93</v>
      </c>
      <c r="D78" s="61" t="s">
        <v>57</v>
      </c>
      <c r="X78" s="60" t="s">
        <v>767</v>
      </c>
      <c r="Y78" s="60" t="s">
        <v>426</v>
      </c>
    </row>
    <row r="79" spans="1:25" x14ac:dyDescent="0.2">
      <c r="A79" s="76">
        <v>77</v>
      </c>
      <c r="B79" s="61" t="s">
        <v>52</v>
      </c>
      <c r="C79" s="76">
        <v>91</v>
      </c>
      <c r="D79" s="61" t="s">
        <v>351</v>
      </c>
      <c r="X79" s="60" t="s">
        <v>768</v>
      </c>
      <c r="Y79" s="60" t="s">
        <v>269</v>
      </c>
    </row>
    <row r="80" spans="1:25" x14ac:dyDescent="0.2">
      <c r="A80" s="76">
        <v>78</v>
      </c>
      <c r="B80" s="61" t="s">
        <v>108</v>
      </c>
      <c r="C80" s="76">
        <v>92</v>
      </c>
      <c r="D80" s="61" t="s">
        <v>58</v>
      </c>
      <c r="X80" s="60" t="s">
        <v>270</v>
      </c>
      <c r="Y80" s="60" t="s">
        <v>270</v>
      </c>
    </row>
    <row r="81" spans="1:25" x14ac:dyDescent="0.2">
      <c r="A81" s="76">
        <v>79</v>
      </c>
      <c r="B81" s="61" t="s">
        <v>326</v>
      </c>
      <c r="C81" s="76">
        <v>108</v>
      </c>
      <c r="D81" s="61" t="s">
        <v>369</v>
      </c>
      <c r="X81" s="60" t="s">
        <v>769</v>
      </c>
      <c r="Y81" s="60" t="s">
        <v>271</v>
      </c>
    </row>
    <row r="82" spans="1:25" x14ac:dyDescent="0.2">
      <c r="A82" s="76">
        <v>80</v>
      </c>
      <c r="B82" s="61" t="s">
        <v>109</v>
      </c>
      <c r="C82" s="76">
        <v>48</v>
      </c>
      <c r="D82" s="61" t="s">
        <v>59</v>
      </c>
      <c r="X82" s="60" t="s">
        <v>852</v>
      </c>
      <c r="Y82" s="60" t="s">
        <v>885</v>
      </c>
    </row>
    <row r="83" spans="1:25" x14ac:dyDescent="0.2">
      <c r="A83" s="76">
        <v>81</v>
      </c>
      <c r="B83" s="61" t="s">
        <v>132</v>
      </c>
      <c r="C83" s="76">
        <v>13</v>
      </c>
      <c r="D83" s="61" t="s">
        <v>388</v>
      </c>
      <c r="X83" s="60" t="s">
        <v>853</v>
      </c>
      <c r="Y83" s="60" t="s">
        <v>272</v>
      </c>
    </row>
    <row r="84" spans="1:25" x14ac:dyDescent="0.2">
      <c r="A84" s="76">
        <v>82</v>
      </c>
      <c r="B84" s="61" t="s">
        <v>110</v>
      </c>
      <c r="C84" s="76">
        <v>23</v>
      </c>
      <c r="D84" s="61" t="s">
        <v>422</v>
      </c>
      <c r="X84" s="60" t="s">
        <v>1161</v>
      </c>
      <c r="Y84" s="60" t="s">
        <v>273</v>
      </c>
    </row>
    <row r="85" spans="1:25" x14ac:dyDescent="0.2">
      <c r="A85" s="76">
        <v>83</v>
      </c>
      <c r="B85" s="61" t="s">
        <v>421</v>
      </c>
      <c r="C85" s="76">
        <v>35</v>
      </c>
      <c r="D85" s="61" t="s">
        <v>60</v>
      </c>
      <c r="X85" s="60" t="s">
        <v>1199</v>
      </c>
      <c r="Y85" s="60" t="s">
        <v>886</v>
      </c>
    </row>
    <row r="86" spans="1:25" x14ac:dyDescent="0.2">
      <c r="A86" s="76">
        <v>84</v>
      </c>
      <c r="B86" s="61" t="s">
        <v>111</v>
      </c>
      <c r="C86" s="76">
        <v>94</v>
      </c>
      <c r="D86" s="61" t="s">
        <v>61</v>
      </c>
      <c r="X86" s="60" t="s">
        <v>1198</v>
      </c>
      <c r="Y86" s="60" t="s">
        <v>887</v>
      </c>
    </row>
    <row r="87" spans="1:25" x14ac:dyDescent="0.2">
      <c r="A87" s="76">
        <v>85</v>
      </c>
      <c r="B87" s="61" t="s">
        <v>385</v>
      </c>
      <c r="C87" s="76">
        <v>50</v>
      </c>
      <c r="D87" s="61" t="s">
        <v>62</v>
      </c>
      <c r="X87" s="60" t="s">
        <v>770</v>
      </c>
      <c r="Y87" s="60" t="s">
        <v>888</v>
      </c>
    </row>
    <row r="88" spans="1:25" x14ac:dyDescent="0.2">
      <c r="A88" s="76">
        <v>86</v>
      </c>
      <c r="B88" s="61" t="s">
        <v>112</v>
      </c>
      <c r="C88" s="76">
        <v>87</v>
      </c>
      <c r="D88" s="61" t="s">
        <v>63</v>
      </c>
      <c r="X88" s="60" t="s">
        <v>1162</v>
      </c>
      <c r="Y88" s="60" t="s">
        <v>889</v>
      </c>
    </row>
    <row r="89" spans="1:25" x14ac:dyDescent="0.2">
      <c r="A89" s="76">
        <v>87</v>
      </c>
      <c r="B89" s="61" t="s">
        <v>1064</v>
      </c>
      <c r="C89" s="76">
        <v>14</v>
      </c>
      <c r="D89" s="61" t="s">
        <v>64</v>
      </c>
      <c r="X89" s="60" t="s">
        <v>1163</v>
      </c>
      <c r="Y89" s="60" t="s">
        <v>890</v>
      </c>
    </row>
    <row r="90" spans="1:25" x14ac:dyDescent="0.2">
      <c r="A90" s="76">
        <v>88</v>
      </c>
      <c r="B90" s="61" t="s">
        <v>327</v>
      </c>
      <c r="C90" s="76">
        <v>97</v>
      </c>
      <c r="D90" s="61" t="s">
        <v>65</v>
      </c>
      <c r="X90" s="60" t="s">
        <v>1164</v>
      </c>
      <c r="Y90" s="60" t="s">
        <v>891</v>
      </c>
    </row>
    <row r="91" spans="1:25" x14ac:dyDescent="0.2">
      <c r="A91" s="76">
        <v>89</v>
      </c>
      <c r="B91" s="61" t="s">
        <v>113</v>
      </c>
      <c r="C91" s="76">
        <v>49</v>
      </c>
      <c r="D91" s="61" t="s">
        <v>126</v>
      </c>
      <c r="X91" s="60" t="s">
        <v>1165</v>
      </c>
      <c r="Y91" s="60" t="s">
        <v>1166</v>
      </c>
    </row>
    <row r="92" spans="1:25" x14ac:dyDescent="0.2">
      <c r="A92" s="76">
        <v>90</v>
      </c>
      <c r="B92" s="61" t="s">
        <v>114</v>
      </c>
      <c r="C92" s="76">
        <v>89</v>
      </c>
      <c r="D92" s="61" t="s">
        <v>66</v>
      </c>
      <c r="X92" s="60" t="s">
        <v>1167</v>
      </c>
      <c r="Y92" s="60" t="s">
        <v>892</v>
      </c>
    </row>
    <row r="93" spans="1:25" x14ac:dyDescent="0.2">
      <c r="A93" s="76">
        <v>91</v>
      </c>
      <c r="B93" s="61" t="s">
        <v>350</v>
      </c>
      <c r="C93" s="76">
        <v>98</v>
      </c>
      <c r="D93" s="61" t="s">
        <v>373</v>
      </c>
      <c r="X93" s="60" t="s">
        <v>772</v>
      </c>
      <c r="Y93" s="60" t="s">
        <v>274</v>
      </c>
    </row>
    <row r="94" spans="1:25" x14ac:dyDescent="0.2">
      <c r="A94" s="76">
        <v>92</v>
      </c>
      <c r="B94" s="61" t="s">
        <v>115</v>
      </c>
      <c r="C94" s="76">
        <v>40</v>
      </c>
      <c r="D94" s="61" t="s">
        <v>1066</v>
      </c>
      <c r="X94" s="60" t="s">
        <v>850</v>
      </c>
      <c r="Y94" s="60" t="s">
        <v>275</v>
      </c>
    </row>
    <row r="95" spans="1:25" x14ac:dyDescent="0.2">
      <c r="A95" s="76">
        <v>93</v>
      </c>
      <c r="B95" s="61" t="s">
        <v>116</v>
      </c>
      <c r="C95" s="76">
        <v>73</v>
      </c>
      <c r="D95" s="61" t="s">
        <v>377</v>
      </c>
      <c r="X95" s="60" t="s">
        <v>854</v>
      </c>
      <c r="Y95" s="60" t="s">
        <v>276</v>
      </c>
    </row>
    <row r="96" spans="1:25" x14ac:dyDescent="0.2">
      <c r="A96" s="76">
        <v>94</v>
      </c>
      <c r="B96" s="61" t="s">
        <v>119</v>
      </c>
      <c r="C96" s="76">
        <v>100</v>
      </c>
      <c r="D96" s="61" t="s">
        <v>128</v>
      </c>
      <c r="X96" s="60" t="s">
        <v>851</v>
      </c>
      <c r="Y96" s="60" t="s">
        <v>277</v>
      </c>
    </row>
    <row r="97" spans="1:25" x14ac:dyDescent="0.2">
      <c r="A97" s="76">
        <v>95</v>
      </c>
      <c r="B97" s="61" t="s">
        <v>120</v>
      </c>
      <c r="C97" s="76">
        <v>65</v>
      </c>
      <c r="D97" s="61" t="s">
        <v>353</v>
      </c>
      <c r="X97" s="60" t="s">
        <v>855</v>
      </c>
      <c r="Y97" s="60" t="s">
        <v>278</v>
      </c>
    </row>
    <row r="98" spans="1:25" x14ac:dyDescent="0.2">
      <c r="A98" s="76">
        <v>96</v>
      </c>
      <c r="B98" s="61" t="s">
        <v>335</v>
      </c>
      <c r="C98" s="76">
        <v>85</v>
      </c>
      <c r="D98" s="61" t="s">
        <v>386</v>
      </c>
      <c r="X98" s="60" t="s">
        <v>1194</v>
      </c>
      <c r="Y98" s="60" t="s">
        <v>1168</v>
      </c>
    </row>
    <row r="99" spans="1:25" x14ac:dyDescent="0.2">
      <c r="A99" s="76">
        <v>97</v>
      </c>
      <c r="B99" s="61" t="s">
        <v>65</v>
      </c>
      <c r="C99" s="76">
        <v>102</v>
      </c>
      <c r="D99" s="61" t="s">
        <v>67</v>
      </c>
      <c r="X99" s="60" t="s">
        <v>773</v>
      </c>
      <c r="Y99" s="60" t="s">
        <v>279</v>
      </c>
    </row>
    <row r="100" spans="1:25" x14ac:dyDescent="0.2">
      <c r="A100" s="76">
        <v>98</v>
      </c>
      <c r="B100" s="61" t="s">
        <v>372</v>
      </c>
      <c r="C100" s="76">
        <v>52</v>
      </c>
      <c r="D100" s="61" t="s">
        <v>365</v>
      </c>
      <c r="X100" s="61" t="s">
        <v>1195</v>
      </c>
      <c r="Y100" s="61" t="s">
        <v>1169</v>
      </c>
    </row>
    <row r="101" spans="1:25" x14ac:dyDescent="0.2">
      <c r="A101" s="76">
        <v>99</v>
      </c>
      <c r="B101" s="61" t="s">
        <v>121</v>
      </c>
      <c r="C101" s="76">
        <v>47</v>
      </c>
      <c r="D101" s="61" t="s">
        <v>68</v>
      </c>
      <c r="X101" s="61" t="s">
        <v>1196</v>
      </c>
      <c r="Y101" s="61" t="s">
        <v>1170</v>
      </c>
    </row>
    <row r="102" spans="1:25" x14ac:dyDescent="0.2">
      <c r="A102" s="76">
        <v>100</v>
      </c>
      <c r="B102" s="61" t="s">
        <v>127</v>
      </c>
      <c r="C102" s="76">
        <v>86</v>
      </c>
      <c r="D102" s="61" t="s">
        <v>69</v>
      </c>
      <c r="X102" s="61" t="s">
        <v>815</v>
      </c>
      <c r="Y102" s="61" t="s">
        <v>893</v>
      </c>
    </row>
    <row r="103" spans="1:25" x14ac:dyDescent="0.2">
      <c r="A103" s="76">
        <v>101</v>
      </c>
      <c r="B103" s="61" t="s">
        <v>374</v>
      </c>
      <c r="C103" s="76">
        <v>109</v>
      </c>
      <c r="D103" s="61" t="s">
        <v>398</v>
      </c>
      <c r="X103" s="61" t="s">
        <v>774</v>
      </c>
      <c r="Y103" s="61" t="s">
        <v>280</v>
      </c>
    </row>
    <row r="104" spans="1:25" x14ac:dyDescent="0.2">
      <c r="A104" s="76">
        <v>102</v>
      </c>
      <c r="B104" s="61" t="s">
        <v>122</v>
      </c>
      <c r="C104" s="76">
        <v>101</v>
      </c>
      <c r="D104" s="61" t="s">
        <v>375</v>
      </c>
      <c r="X104" s="61" t="s">
        <v>775</v>
      </c>
      <c r="Y104" s="61" t="s">
        <v>281</v>
      </c>
    </row>
    <row r="105" spans="1:25" x14ac:dyDescent="0.2">
      <c r="A105" s="76">
        <v>103</v>
      </c>
      <c r="B105" s="61" t="s">
        <v>396</v>
      </c>
      <c r="C105" s="76">
        <v>46</v>
      </c>
      <c r="D105" s="61" t="s">
        <v>344</v>
      </c>
      <c r="X105" s="60" t="s">
        <v>816</v>
      </c>
      <c r="Y105" s="60" t="s">
        <v>307</v>
      </c>
    </row>
    <row r="106" spans="1:25" x14ac:dyDescent="0.2">
      <c r="A106" s="76">
        <v>104</v>
      </c>
      <c r="B106" s="61" t="s">
        <v>359</v>
      </c>
      <c r="C106" s="76">
        <v>24</v>
      </c>
      <c r="D106" s="61" t="s">
        <v>342</v>
      </c>
      <c r="X106" s="60" t="s">
        <v>817</v>
      </c>
      <c r="Y106" s="60" t="s">
        <v>308</v>
      </c>
    </row>
    <row r="107" spans="1:25" x14ac:dyDescent="0.2">
      <c r="A107" s="76">
        <v>105</v>
      </c>
      <c r="B107" s="61" t="s">
        <v>123</v>
      </c>
      <c r="C107" s="76">
        <v>32</v>
      </c>
      <c r="D107" s="61" t="s">
        <v>341</v>
      </c>
      <c r="X107" s="60" t="s">
        <v>819</v>
      </c>
      <c r="Y107" s="60" t="s">
        <v>309</v>
      </c>
    </row>
    <row r="108" spans="1:25" x14ac:dyDescent="0.2">
      <c r="A108" s="76">
        <v>106</v>
      </c>
      <c r="B108" s="61" t="s">
        <v>390</v>
      </c>
      <c r="C108" s="76">
        <v>38</v>
      </c>
      <c r="D108" s="61" t="s">
        <v>343</v>
      </c>
      <c r="X108" s="60" t="s">
        <v>821</v>
      </c>
      <c r="Y108" s="60" t="s">
        <v>1171</v>
      </c>
    </row>
    <row r="109" spans="1:25" x14ac:dyDescent="0.2">
      <c r="A109" s="76">
        <v>107</v>
      </c>
      <c r="B109" s="61" t="s">
        <v>124</v>
      </c>
      <c r="C109" s="76">
        <v>39</v>
      </c>
      <c r="D109" s="61" t="s">
        <v>400</v>
      </c>
      <c r="X109" s="60" t="s">
        <v>823</v>
      </c>
      <c r="Y109" s="60" t="s">
        <v>310</v>
      </c>
    </row>
    <row r="110" spans="1:25" x14ac:dyDescent="0.2">
      <c r="A110" s="76">
        <v>108</v>
      </c>
      <c r="B110" s="61" t="s">
        <v>368</v>
      </c>
      <c r="C110" s="76">
        <v>51</v>
      </c>
      <c r="D110" s="61" t="s">
        <v>70</v>
      </c>
      <c r="X110" s="60" t="s">
        <v>824</v>
      </c>
      <c r="Y110" s="60" t="s">
        <v>311</v>
      </c>
    </row>
    <row r="111" spans="1:25" x14ac:dyDescent="0.2">
      <c r="A111" s="76">
        <v>109</v>
      </c>
      <c r="B111" s="61" t="s">
        <v>398</v>
      </c>
      <c r="C111" s="76">
        <v>103</v>
      </c>
      <c r="D111" s="61" t="s">
        <v>397</v>
      </c>
      <c r="X111" s="60" t="s">
        <v>825</v>
      </c>
      <c r="Y111" s="60" t="s">
        <v>1172</v>
      </c>
    </row>
    <row r="112" spans="1:25" x14ac:dyDescent="0.2">
      <c r="X112" s="60" t="s">
        <v>826</v>
      </c>
      <c r="Y112" s="60" t="s">
        <v>312</v>
      </c>
    </row>
    <row r="113" spans="1:25" x14ac:dyDescent="0.2">
      <c r="X113" s="60" t="s">
        <v>828</v>
      </c>
      <c r="Y113" s="60" t="s">
        <v>313</v>
      </c>
    </row>
    <row r="114" spans="1:25" x14ac:dyDescent="0.2">
      <c r="X114" s="60" t="s">
        <v>830</v>
      </c>
      <c r="Y114" s="60" t="s">
        <v>430</v>
      </c>
    </row>
    <row r="115" spans="1:25" x14ac:dyDescent="0.2">
      <c r="X115" s="60" t="s">
        <v>832</v>
      </c>
      <c r="Y115" s="60" t="s">
        <v>1173</v>
      </c>
    </row>
    <row r="116" spans="1:25" x14ac:dyDescent="0.2">
      <c r="X116" s="61" t="s">
        <v>782</v>
      </c>
      <c r="Y116" s="61" t="s">
        <v>282</v>
      </c>
    </row>
    <row r="117" spans="1:25" x14ac:dyDescent="0.2">
      <c r="X117" s="61" t="s">
        <v>784</v>
      </c>
      <c r="Y117" s="61" t="s">
        <v>427</v>
      </c>
    </row>
    <row r="118" spans="1:25" x14ac:dyDescent="0.2">
      <c r="X118" s="61" t="s">
        <v>875</v>
      </c>
      <c r="Y118" s="61" t="s">
        <v>283</v>
      </c>
    </row>
    <row r="119" spans="1:25" x14ac:dyDescent="0.2">
      <c r="A119" s="268"/>
      <c r="B119" s="268"/>
      <c r="C119" s="268"/>
      <c r="X119" s="61" t="s">
        <v>785</v>
      </c>
      <c r="Y119" s="61" t="s">
        <v>284</v>
      </c>
    </row>
    <row r="120" spans="1:25" x14ac:dyDescent="0.2">
      <c r="A120" s="268"/>
      <c r="B120" s="268"/>
      <c r="C120" s="268"/>
      <c r="X120" s="61" t="s">
        <v>1186</v>
      </c>
      <c r="Y120" s="61" t="s">
        <v>285</v>
      </c>
    </row>
    <row r="121" spans="1:25" x14ac:dyDescent="0.2">
      <c r="A121" s="268"/>
      <c r="B121" s="268"/>
      <c r="C121" s="268"/>
      <c r="X121" s="61" t="s">
        <v>1197</v>
      </c>
      <c r="Y121" s="61" t="s">
        <v>286</v>
      </c>
    </row>
    <row r="122" spans="1:25" x14ac:dyDescent="0.2">
      <c r="A122" s="268"/>
      <c r="B122" s="268"/>
      <c r="C122" s="268"/>
      <c r="X122" s="61" t="s">
        <v>790</v>
      </c>
      <c r="Y122" s="61" t="s">
        <v>287</v>
      </c>
    </row>
    <row r="123" spans="1:25" x14ac:dyDescent="0.2">
      <c r="X123" s="61" t="s">
        <v>1185</v>
      </c>
      <c r="Y123" s="61" t="s">
        <v>288</v>
      </c>
    </row>
    <row r="124" spans="1:25" x14ac:dyDescent="0.2">
      <c r="X124" s="61" t="s">
        <v>1174</v>
      </c>
      <c r="Y124" s="61" t="s">
        <v>1175</v>
      </c>
    </row>
    <row r="125" spans="1:25" x14ac:dyDescent="0.2">
      <c r="X125" s="61" t="s">
        <v>1176</v>
      </c>
      <c r="Y125" s="61" t="s">
        <v>428</v>
      </c>
    </row>
    <row r="126" spans="1:25" x14ac:dyDescent="0.2">
      <c r="X126" s="61" t="s">
        <v>794</v>
      </c>
      <c r="Y126" s="61" t="s">
        <v>289</v>
      </c>
    </row>
    <row r="127" spans="1:25" x14ac:dyDescent="0.2">
      <c r="X127" s="61" t="s">
        <v>795</v>
      </c>
      <c r="Y127" s="61" t="s">
        <v>290</v>
      </c>
    </row>
    <row r="128" spans="1:25" x14ac:dyDescent="0.2">
      <c r="X128" s="61" t="s">
        <v>796</v>
      </c>
      <c r="Y128" s="61" t="s">
        <v>291</v>
      </c>
    </row>
    <row r="129" spans="24:25" x14ac:dyDescent="0.2">
      <c r="X129" s="61" t="s">
        <v>1177</v>
      </c>
      <c r="Y129" s="61" t="s">
        <v>292</v>
      </c>
    </row>
    <row r="130" spans="24:25" x14ac:dyDescent="0.2">
      <c r="X130" s="61" t="s">
        <v>797</v>
      </c>
      <c r="Y130" s="61" t="s">
        <v>293</v>
      </c>
    </row>
    <row r="131" spans="24:25" x14ac:dyDescent="0.2">
      <c r="X131" s="61" t="s">
        <v>799</v>
      </c>
      <c r="Y131" s="61" t="s">
        <v>294</v>
      </c>
    </row>
    <row r="132" spans="24:25" x14ac:dyDescent="0.2">
      <c r="X132" s="61" t="s">
        <v>1184</v>
      </c>
      <c r="Y132" s="61" t="s">
        <v>295</v>
      </c>
    </row>
    <row r="133" spans="24:25" x14ac:dyDescent="0.2">
      <c r="X133" s="61" t="s">
        <v>876</v>
      </c>
      <c r="Y133" s="61" t="s">
        <v>1178</v>
      </c>
    </row>
    <row r="134" spans="24:25" x14ac:dyDescent="0.2">
      <c r="X134" s="61" t="s">
        <v>801</v>
      </c>
      <c r="Y134" s="61" t="s">
        <v>1139</v>
      </c>
    </row>
    <row r="135" spans="24:25" x14ac:dyDescent="0.2">
      <c r="X135" s="61" t="s">
        <v>802</v>
      </c>
      <c r="Y135" s="61" t="s">
        <v>1179</v>
      </c>
    </row>
    <row r="136" spans="24:25" x14ac:dyDescent="0.2">
      <c r="X136" s="61" t="s">
        <v>803</v>
      </c>
      <c r="Y136" s="61" t="s">
        <v>296</v>
      </c>
    </row>
    <row r="137" spans="24:25" x14ac:dyDescent="0.2">
      <c r="X137" s="61" t="s">
        <v>804</v>
      </c>
      <c r="Y137" s="61" t="s">
        <v>297</v>
      </c>
    </row>
    <row r="138" spans="24:25" x14ac:dyDescent="0.2">
      <c r="X138" s="61" t="s">
        <v>805</v>
      </c>
      <c r="Y138" s="61" t="s">
        <v>298</v>
      </c>
    </row>
    <row r="139" spans="24:25" x14ac:dyDescent="0.2">
      <c r="X139" s="60" t="s">
        <v>833</v>
      </c>
      <c r="Y139" s="60" t="s">
        <v>314</v>
      </c>
    </row>
    <row r="140" spans="24:25" x14ac:dyDescent="0.2">
      <c r="X140" s="60" t="s">
        <v>834</v>
      </c>
      <c r="Y140" s="60" t="s">
        <v>315</v>
      </c>
    </row>
    <row r="141" spans="24:25" x14ac:dyDescent="0.2">
      <c r="X141" s="60" t="s">
        <v>835</v>
      </c>
      <c r="Y141" s="60" t="s">
        <v>316</v>
      </c>
    </row>
    <row r="142" spans="24:25" x14ac:dyDescent="0.2">
      <c r="X142" s="60" t="s">
        <v>317</v>
      </c>
      <c r="Y142" s="60" t="s">
        <v>317</v>
      </c>
    </row>
    <row r="143" spans="24:25" x14ac:dyDescent="0.2">
      <c r="X143" s="60" t="s">
        <v>1180</v>
      </c>
      <c r="Y143" s="60" t="s">
        <v>1140</v>
      </c>
    </row>
    <row r="144" spans="24:25" x14ac:dyDescent="0.2">
      <c r="X144" s="60" t="s">
        <v>837</v>
      </c>
      <c r="Y144" s="60" t="s">
        <v>318</v>
      </c>
    </row>
    <row r="145" spans="24:25" x14ac:dyDescent="0.2">
      <c r="X145" s="61" t="s">
        <v>806</v>
      </c>
      <c r="Y145" s="61" t="s">
        <v>299</v>
      </c>
    </row>
    <row r="146" spans="24:25" x14ac:dyDescent="0.2">
      <c r="X146" s="61" t="s">
        <v>807</v>
      </c>
      <c r="Y146" s="61" t="s">
        <v>300</v>
      </c>
    </row>
    <row r="147" spans="24:25" x14ac:dyDescent="0.2">
      <c r="X147" s="61" t="s">
        <v>808</v>
      </c>
      <c r="Y147" s="61" t="s">
        <v>301</v>
      </c>
    </row>
    <row r="148" spans="24:25" x14ac:dyDescent="0.2">
      <c r="X148" s="61" t="s">
        <v>809</v>
      </c>
      <c r="Y148" s="61" t="s">
        <v>302</v>
      </c>
    </row>
    <row r="149" spans="24:25" x14ac:dyDescent="0.2">
      <c r="X149" s="61" t="s">
        <v>810</v>
      </c>
      <c r="Y149" s="61" t="s">
        <v>303</v>
      </c>
    </row>
    <row r="150" spans="24:25" x14ac:dyDescent="0.2">
      <c r="X150" s="61" t="s">
        <v>811</v>
      </c>
      <c r="Y150" s="61" t="s">
        <v>894</v>
      </c>
    </row>
    <row r="151" spans="24:25" x14ac:dyDescent="0.2">
      <c r="X151" s="61" t="s">
        <v>812</v>
      </c>
      <c r="Y151" s="61" t="s">
        <v>304</v>
      </c>
    </row>
    <row r="152" spans="24:25" x14ac:dyDescent="0.2">
      <c r="X152" s="61" t="s">
        <v>1183</v>
      </c>
      <c r="Y152" s="61" t="s">
        <v>305</v>
      </c>
    </row>
    <row r="153" spans="24:25" x14ac:dyDescent="0.2">
      <c r="X153" s="61" t="s">
        <v>813</v>
      </c>
      <c r="Y153" s="61" t="s">
        <v>429</v>
      </c>
    </row>
    <row r="154" spans="24:25" x14ac:dyDescent="0.2">
      <c r="X154" s="61" t="s">
        <v>814</v>
      </c>
      <c r="Y154" s="61" t="s">
        <v>349</v>
      </c>
    </row>
    <row r="155" spans="24:25" x14ac:dyDescent="0.2">
      <c r="X155" s="61" t="s">
        <v>1181</v>
      </c>
      <c r="Y155" s="61" t="s">
        <v>306</v>
      </c>
    </row>
  </sheetData>
  <sheetProtection algorithmName="SHA-512" hashValue="uyzffkKnlMrPpeYtZFg5WN2ZT44mahSK/Hae2Hd7Wq9MEgh3quuwulZcReNysNuzQGtm+hkD52JUPo9eQjrarg==" saltValue="iN7iz82oCJe75dKNIDIepg==" spinCount="100000" sheet="1" objects="1" scenarios="1"/>
  <sortState xmlns:xlrd2="http://schemas.microsoft.com/office/spreadsheetml/2017/richdata2" ref="A2:D157">
    <sortCondition ref="D2:D157"/>
  </sortState>
  <dataValidations count="2">
    <dataValidation type="list" allowBlank="1" showInputMessage="1" showErrorMessage="1" sqref="H16 J14" xr:uid="{5D653576-9C9B-9B43-AF86-2C6A5180E6F3}">
      <formula1>$H$1:$H$9</formula1>
    </dataValidation>
    <dataValidation type="list" allowBlank="1" showInputMessage="1" showErrorMessage="1" sqref="G16 I14" xr:uid="{104C3AAA-A684-524C-B19C-95DF7A9CF410}">
      <formula1>$G$1:$G$9</formula1>
    </dataValidation>
  </dataValidations>
  <printOptions horizontalCentered="1" gridLines="1"/>
  <pageMargins left="0.51181102362204722" right="0.51181102362204722" top="0.35433070866141736" bottom="0.35433070866141736" header="0.31496062992125984" footer="0.31496062992125984"/>
  <pageSetup paperSize="9" scale="65" fitToWidth="0" fitToHeight="0" pageOrder="overThenDown" orientation="landscape" r:id="rId1"/>
  <colBreaks count="1" manualBreakCount="1">
    <brk id="44"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pageSetUpPr fitToPage="1"/>
  </sheetPr>
  <dimension ref="A1:K224"/>
  <sheetViews>
    <sheetView showGridLines="0" tabSelected="1" zoomScaleNormal="100" zoomScaleSheetLayoutView="100" workbookViewId="0">
      <pane ySplit="5520"/>
      <selection activeCell="C6" sqref="C6"/>
      <selection pane="bottomLeft" activeCell="C223" sqref="C223"/>
    </sheetView>
  </sheetViews>
  <sheetFormatPr baseColWidth="10" defaultColWidth="11.42578125" defaultRowHeight="12.75" x14ac:dyDescent="0.2"/>
  <cols>
    <col min="1" max="1" width="5.42578125" style="4" bestFit="1" customWidth="1"/>
    <col min="2" max="2" width="40.85546875" style="4" bestFit="1" customWidth="1"/>
    <col min="3" max="3" width="53.5703125" style="6" customWidth="1"/>
    <col min="4" max="7" width="9.5703125" style="7" customWidth="1"/>
    <col min="8" max="9" width="9.5703125" style="1" customWidth="1"/>
    <col min="10" max="11" width="5.5703125" style="1" bestFit="1" customWidth="1"/>
    <col min="12" max="16384" width="11.42578125" style="1"/>
  </cols>
  <sheetData>
    <row r="1" spans="1:11" s="2" customFormat="1" ht="18" customHeight="1" x14ac:dyDescent="0.2">
      <c r="A1" s="186" t="str">
        <f>'Formular Kanton'!C1</f>
        <v>AAAA-000-C</v>
      </c>
      <c r="B1" s="181"/>
      <c r="C1" s="182">
        <f>'Formular Kanton'!$D$1</f>
        <v>0</v>
      </c>
      <c r="D1" s="218" t="s">
        <v>927</v>
      </c>
      <c r="E1" s="183"/>
      <c r="F1" s="183"/>
      <c r="G1" s="218" t="s">
        <v>926</v>
      </c>
      <c r="H1" s="184"/>
      <c r="I1" s="184"/>
      <c r="J1" s="185"/>
      <c r="K1" s="192"/>
    </row>
    <row r="2" spans="1:11" s="2" customFormat="1" x14ac:dyDescent="0.2">
      <c r="A2" s="187"/>
      <c r="C2" s="220" t="s">
        <v>930</v>
      </c>
      <c r="D2" s="102">
        <v>1</v>
      </c>
      <c r="E2" s="103">
        <v>2</v>
      </c>
      <c r="F2" s="103">
        <v>3</v>
      </c>
      <c r="G2" s="102">
        <v>1</v>
      </c>
      <c r="H2" s="104">
        <v>2</v>
      </c>
      <c r="I2" s="251">
        <v>3</v>
      </c>
      <c r="J2" s="372" t="s">
        <v>928</v>
      </c>
      <c r="K2" s="361" t="s">
        <v>929</v>
      </c>
    </row>
    <row r="3" spans="1:11" s="2" customFormat="1" ht="14.1" customHeight="1" x14ac:dyDescent="0.2">
      <c r="A3" s="188" t="s">
        <v>931</v>
      </c>
      <c r="C3" s="201" t="str">
        <f>IF('Formular Kanton'!C9&lt;&gt;"",'Formular Kanton'!C9,"")</f>
        <v/>
      </c>
      <c r="D3" s="367" t="s">
        <v>924</v>
      </c>
      <c r="E3" s="370" t="s">
        <v>680</v>
      </c>
      <c r="F3" s="364" t="s">
        <v>925</v>
      </c>
      <c r="G3" s="367" t="s">
        <v>924</v>
      </c>
      <c r="H3" s="370" t="s">
        <v>680</v>
      </c>
      <c r="I3" s="364" t="s">
        <v>925</v>
      </c>
      <c r="J3" s="373"/>
      <c r="K3" s="362"/>
    </row>
    <row r="4" spans="1:11" s="2" customFormat="1" x14ac:dyDescent="0.2">
      <c r="A4" s="188" t="s">
        <v>2</v>
      </c>
      <c r="C4" s="200" t="str">
        <f>IF('Formular Kanton'!C8&lt;&gt;"",'Formular Kanton'!C8,"")</f>
        <v/>
      </c>
      <c r="D4" s="368"/>
      <c r="E4" s="315"/>
      <c r="F4" s="365"/>
      <c r="G4" s="368"/>
      <c r="H4" s="315"/>
      <c r="I4" s="365"/>
      <c r="J4" s="373"/>
      <c r="K4" s="362"/>
    </row>
    <row r="5" spans="1:11" s="2" customFormat="1" ht="15" customHeight="1" x14ac:dyDescent="0.2">
      <c r="A5" s="377" t="str">
        <f>'Formular Kanton'!A1</f>
        <v>KANTONSBEITRÄGE ???</v>
      </c>
      <c r="B5" s="378"/>
      <c r="C5" s="193" t="s">
        <v>1034</v>
      </c>
      <c r="D5" s="368"/>
      <c r="E5" s="315"/>
      <c r="F5" s="365"/>
      <c r="G5" s="368"/>
      <c r="H5" s="315"/>
      <c r="I5" s="365"/>
      <c r="J5" s="373"/>
      <c r="K5" s="362"/>
    </row>
    <row r="6" spans="1:11" s="2" customFormat="1" x14ac:dyDescent="0.2">
      <c r="A6" s="188" t="s">
        <v>932</v>
      </c>
      <c r="C6" s="197"/>
      <c r="D6" s="368"/>
      <c r="E6" s="315"/>
      <c r="F6" s="365"/>
      <c r="G6" s="368"/>
      <c r="H6" s="315"/>
      <c r="I6" s="365"/>
      <c r="J6" s="373"/>
      <c r="K6" s="362"/>
    </row>
    <row r="7" spans="1:11" s="2" customFormat="1" x14ac:dyDescent="0.2">
      <c r="A7" s="188" t="s">
        <v>1035</v>
      </c>
      <c r="C7" s="198" t="s">
        <v>1129</v>
      </c>
      <c r="D7" s="368"/>
      <c r="E7" s="315"/>
      <c r="F7" s="365"/>
      <c r="G7" s="368"/>
      <c r="H7" s="315"/>
      <c r="I7" s="365"/>
      <c r="J7" s="373"/>
      <c r="K7" s="362"/>
    </row>
    <row r="8" spans="1:11" s="2" customFormat="1" x14ac:dyDescent="0.2">
      <c r="A8" s="188" t="s">
        <v>947</v>
      </c>
      <c r="C8" s="199" t="str">
        <f>IF(C7&lt;&gt;"Beitragsberechtigt???",C6*C7,"")</f>
        <v/>
      </c>
      <c r="D8" s="368"/>
      <c r="E8" s="315"/>
      <c r="F8" s="365"/>
      <c r="G8" s="368"/>
      <c r="H8" s="315"/>
      <c r="I8" s="365"/>
      <c r="J8" s="373"/>
      <c r="K8" s="362"/>
    </row>
    <row r="9" spans="1:11" s="2" customFormat="1" x14ac:dyDescent="0.2">
      <c r="A9" s="194" t="s">
        <v>1039</v>
      </c>
      <c r="B9" s="195"/>
      <c r="C9" s="196" t="s">
        <v>946</v>
      </c>
      <c r="D9" s="368"/>
      <c r="E9" s="315"/>
      <c r="F9" s="365"/>
      <c r="G9" s="368"/>
      <c r="H9" s="315"/>
      <c r="I9" s="365"/>
      <c r="J9" s="373"/>
      <c r="K9" s="362"/>
    </row>
    <row r="10" spans="1:11" s="2" customFormat="1" ht="126.75" customHeight="1" x14ac:dyDescent="0.2">
      <c r="A10" s="379" t="s">
        <v>1036</v>
      </c>
      <c r="B10" s="380"/>
      <c r="C10" s="381"/>
      <c r="D10" s="368"/>
      <c r="E10" s="315"/>
      <c r="F10" s="365"/>
      <c r="G10" s="368"/>
      <c r="H10" s="315"/>
      <c r="I10" s="365"/>
      <c r="J10" s="373"/>
      <c r="K10" s="362"/>
    </row>
    <row r="11" spans="1:11" s="82" customFormat="1" ht="13.5" thickBot="1" x14ac:dyDescent="0.25">
      <c r="A11" s="189" t="s">
        <v>933</v>
      </c>
      <c r="B11" s="190" t="s">
        <v>934</v>
      </c>
      <c r="C11" s="191" t="s">
        <v>935</v>
      </c>
      <c r="D11" s="369"/>
      <c r="E11" s="371"/>
      <c r="F11" s="366"/>
      <c r="G11" s="369"/>
      <c r="H11" s="371"/>
      <c r="I11" s="366"/>
      <c r="J11" s="374"/>
      <c r="K11" s="363"/>
    </row>
    <row r="12" spans="1:11" s="82" customFormat="1" ht="3.75" customHeight="1" x14ac:dyDescent="0.2">
      <c r="A12" s="112"/>
      <c r="B12" s="112"/>
      <c r="D12" s="207"/>
      <c r="E12" s="208"/>
      <c r="F12" s="208"/>
      <c r="G12" s="207"/>
      <c r="H12" s="208"/>
      <c r="I12" s="208"/>
      <c r="J12" s="209"/>
      <c r="K12" s="210"/>
    </row>
    <row r="13" spans="1:11" s="2" customFormat="1" x14ac:dyDescent="0.2">
      <c r="A13" s="84">
        <v>1</v>
      </c>
      <c r="B13" s="84" t="s">
        <v>519</v>
      </c>
      <c r="C13" s="86"/>
      <c r="D13" s="26"/>
      <c r="E13" s="23"/>
      <c r="F13" s="24"/>
      <c r="G13" s="26"/>
      <c r="H13" s="23"/>
      <c r="I13" s="24"/>
      <c r="J13" s="252"/>
      <c r="K13" s="253"/>
    </row>
    <row r="14" spans="1:11" s="2" customFormat="1" ht="25.5" x14ac:dyDescent="0.2">
      <c r="A14" s="83">
        <v>10</v>
      </c>
      <c r="B14" s="83" t="s">
        <v>520</v>
      </c>
      <c r="C14" s="83"/>
      <c r="D14" s="28"/>
      <c r="E14" s="23"/>
      <c r="F14" s="24"/>
      <c r="G14" s="28"/>
      <c r="H14" s="23"/>
      <c r="I14" s="24"/>
      <c r="J14" s="252"/>
      <c r="K14" s="253"/>
    </row>
    <row r="15" spans="1:11" s="2" customFormat="1" x14ac:dyDescent="0.2">
      <c r="A15" s="3">
        <v>101</v>
      </c>
      <c r="B15" s="60" t="s">
        <v>521</v>
      </c>
      <c r="C15" s="88"/>
      <c r="D15" s="26"/>
      <c r="E15" s="8"/>
      <c r="F15" s="25"/>
      <c r="G15" s="26"/>
      <c r="H15" s="8"/>
      <c r="I15" s="25"/>
      <c r="J15" s="252"/>
      <c r="K15" s="253"/>
    </row>
    <row r="16" spans="1:11" s="2" customFormat="1" x14ac:dyDescent="0.2">
      <c r="A16" s="3">
        <v>102</v>
      </c>
      <c r="B16" s="60" t="s">
        <v>522</v>
      </c>
      <c r="C16" s="88"/>
      <c r="D16" s="26"/>
      <c r="E16" s="8"/>
      <c r="F16" s="25"/>
      <c r="G16" s="26"/>
      <c r="H16" s="8"/>
      <c r="I16" s="25"/>
      <c r="J16" s="252"/>
      <c r="K16" s="253"/>
    </row>
    <row r="17" spans="1:11" s="2" customFormat="1" x14ac:dyDescent="0.2">
      <c r="A17" s="3">
        <v>105</v>
      </c>
      <c r="B17" s="60" t="s">
        <v>523</v>
      </c>
      <c r="C17" s="88"/>
      <c r="D17" s="26"/>
      <c r="E17" s="8"/>
      <c r="F17" s="24"/>
      <c r="G17" s="26"/>
      <c r="H17" s="8"/>
      <c r="I17" s="24"/>
      <c r="J17" s="252"/>
      <c r="K17" s="253"/>
    </row>
    <row r="18" spans="1:11" s="2" customFormat="1" x14ac:dyDescent="0.2">
      <c r="A18" s="3">
        <v>106</v>
      </c>
      <c r="B18" s="60" t="s">
        <v>524</v>
      </c>
      <c r="C18" s="88"/>
      <c r="D18" s="26"/>
      <c r="E18" s="8"/>
      <c r="F18" s="25"/>
      <c r="G18" s="26"/>
      <c r="H18" s="8"/>
      <c r="I18" s="25"/>
      <c r="J18" s="252"/>
      <c r="K18" s="253"/>
    </row>
    <row r="19" spans="1:11" s="2" customFormat="1" x14ac:dyDescent="0.2">
      <c r="A19" s="3">
        <v>107</v>
      </c>
      <c r="B19" s="60" t="s">
        <v>525</v>
      </c>
      <c r="C19" s="219"/>
      <c r="D19" s="26"/>
      <c r="E19" s="8"/>
      <c r="F19" s="25"/>
      <c r="G19" s="26"/>
      <c r="H19" s="8"/>
      <c r="I19" s="25"/>
      <c r="J19" s="252"/>
      <c r="K19" s="253"/>
    </row>
    <row r="20" spans="1:11" s="2" customFormat="1" x14ac:dyDescent="0.2">
      <c r="A20" s="3">
        <v>109</v>
      </c>
      <c r="B20" s="60" t="s">
        <v>593</v>
      </c>
      <c r="C20" s="180"/>
      <c r="D20" s="28"/>
      <c r="E20" s="8"/>
      <c r="F20" s="25"/>
      <c r="G20" s="28"/>
      <c r="H20" s="8"/>
      <c r="I20" s="25"/>
      <c r="J20" s="252"/>
      <c r="K20" s="253"/>
    </row>
    <row r="21" spans="1:11" s="2" customFormat="1" x14ac:dyDescent="0.2">
      <c r="A21" s="44">
        <v>11</v>
      </c>
      <c r="B21" s="44" t="s">
        <v>526</v>
      </c>
      <c r="C21" s="44"/>
      <c r="D21" s="28"/>
      <c r="E21" s="23"/>
      <c r="F21" s="24"/>
      <c r="G21" s="28"/>
      <c r="H21" s="23"/>
      <c r="I21" s="24"/>
      <c r="J21" s="252"/>
      <c r="K21" s="253"/>
    </row>
    <row r="22" spans="1:11" s="2" customFormat="1" x14ac:dyDescent="0.2">
      <c r="A22" s="60">
        <v>111</v>
      </c>
      <c r="B22" s="61" t="s">
        <v>527</v>
      </c>
      <c r="C22" s="88"/>
      <c r="D22" s="26"/>
      <c r="E22" s="8"/>
      <c r="F22" s="25"/>
      <c r="G22" s="26"/>
      <c r="H22" s="8"/>
      <c r="I22" s="25"/>
      <c r="J22" s="252"/>
      <c r="K22" s="253"/>
    </row>
    <row r="23" spans="1:11" s="2" customFormat="1" x14ac:dyDescent="0.2">
      <c r="A23" s="3">
        <v>112</v>
      </c>
      <c r="B23" s="60" t="s">
        <v>528</v>
      </c>
      <c r="C23" s="88"/>
      <c r="D23" s="26"/>
      <c r="E23" s="8"/>
      <c r="F23" s="25"/>
      <c r="G23" s="26"/>
      <c r="H23" s="8"/>
      <c r="I23" s="25"/>
      <c r="J23" s="252"/>
      <c r="K23" s="253"/>
    </row>
    <row r="24" spans="1:11" s="2" customFormat="1" x14ac:dyDescent="0.2">
      <c r="A24" s="3">
        <v>113</v>
      </c>
      <c r="B24" s="60" t="s">
        <v>529</v>
      </c>
      <c r="C24" s="88"/>
      <c r="D24" s="26"/>
      <c r="E24" s="8"/>
      <c r="F24" s="25"/>
      <c r="G24" s="26"/>
      <c r="H24" s="8"/>
      <c r="I24" s="25"/>
      <c r="J24" s="252"/>
      <c r="K24" s="253"/>
    </row>
    <row r="25" spans="1:11" s="2" customFormat="1" x14ac:dyDescent="0.2">
      <c r="A25" s="3">
        <v>119</v>
      </c>
      <c r="B25" s="60" t="s">
        <v>593</v>
      </c>
      <c r="C25" s="88"/>
      <c r="D25" s="28"/>
      <c r="E25" s="8"/>
      <c r="F25" s="25"/>
      <c r="G25" s="28"/>
      <c r="H25" s="8"/>
      <c r="I25" s="25"/>
      <c r="J25" s="252"/>
      <c r="K25" s="253"/>
    </row>
    <row r="26" spans="1:11" s="2" customFormat="1" x14ac:dyDescent="0.2">
      <c r="A26" s="83">
        <v>12</v>
      </c>
      <c r="B26" s="83" t="s">
        <v>530</v>
      </c>
      <c r="C26" s="83"/>
      <c r="D26" s="28"/>
      <c r="E26" s="23"/>
      <c r="F26" s="24"/>
      <c r="G26" s="28"/>
      <c r="H26" s="23"/>
      <c r="I26" s="24"/>
      <c r="J26" s="252"/>
      <c r="K26" s="253"/>
    </row>
    <row r="27" spans="1:11" s="9" customFormat="1" x14ac:dyDescent="0.2">
      <c r="A27" s="59">
        <v>121</v>
      </c>
      <c r="B27" s="61" t="s">
        <v>531</v>
      </c>
      <c r="C27" s="88"/>
      <c r="D27" s="26"/>
      <c r="E27" s="8"/>
      <c r="F27" s="25"/>
      <c r="G27" s="26"/>
      <c r="H27" s="8"/>
      <c r="I27" s="25"/>
      <c r="J27" s="252"/>
      <c r="K27" s="253"/>
    </row>
    <row r="28" spans="1:11" s="2" customFormat="1" x14ac:dyDescent="0.2">
      <c r="A28" s="3">
        <v>129</v>
      </c>
      <c r="B28" s="60" t="s">
        <v>593</v>
      </c>
      <c r="C28" s="88"/>
      <c r="D28" s="28"/>
      <c r="E28" s="23"/>
      <c r="F28" s="25"/>
      <c r="G28" s="28"/>
      <c r="H28" s="23"/>
      <c r="I28" s="25"/>
      <c r="J28" s="252"/>
      <c r="K28" s="253"/>
    </row>
    <row r="29" spans="1:11" s="2" customFormat="1" x14ac:dyDescent="0.2">
      <c r="A29" s="83">
        <v>17</v>
      </c>
      <c r="B29" s="83" t="s">
        <v>532</v>
      </c>
      <c r="C29" s="83"/>
      <c r="D29" s="28"/>
      <c r="E29" s="23"/>
      <c r="F29" s="24"/>
      <c r="G29" s="28"/>
      <c r="H29" s="23"/>
      <c r="I29" s="24"/>
      <c r="J29" s="252"/>
      <c r="K29" s="253"/>
    </row>
    <row r="30" spans="1:11" s="9" customFormat="1" x14ac:dyDescent="0.2">
      <c r="A30" s="59">
        <v>173</v>
      </c>
      <c r="B30" s="61" t="s">
        <v>533</v>
      </c>
      <c r="C30" s="88"/>
      <c r="D30" s="26"/>
      <c r="E30" s="8"/>
      <c r="F30" s="25"/>
      <c r="G30" s="26"/>
      <c r="H30" s="8"/>
      <c r="I30" s="25"/>
      <c r="J30" s="252"/>
      <c r="K30" s="253"/>
    </row>
    <row r="31" spans="1:11" s="9" customFormat="1" x14ac:dyDescent="0.2">
      <c r="A31" s="59">
        <v>174</v>
      </c>
      <c r="B31" s="61" t="s">
        <v>534</v>
      </c>
      <c r="C31" s="88"/>
      <c r="D31" s="26"/>
      <c r="E31" s="8"/>
      <c r="F31" s="25"/>
      <c r="G31" s="26"/>
      <c r="H31" s="8"/>
      <c r="I31" s="25"/>
      <c r="J31" s="252"/>
      <c r="K31" s="253"/>
    </row>
    <row r="32" spans="1:11" s="9" customFormat="1" x14ac:dyDescent="0.2">
      <c r="A32" s="59">
        <v>177</v>
      </c>
      <c r="B32" s="61" t="s">
        <v>535</v>
      </c>
      <c r="C32" s="88"/>
      <c r="D32" s="26"/>
      <c r="E32" s="8"/>
      <c r="F32" s="25"/>
      <c r="G32" s="26"/>
      <c r="H32" s="8"/>
      <c r="I32" s="25"/>
      <c r="J32" s="252"/>
      <c r="K32" s="253"/>
    </row>
    <row r="33" spans="1:11" s="9" customFormat="1" x14ac:dyDescent="0.2">
      <c r="A33" s="59">
        <v>179</v>
      </c>
      <c r="B33" s="61" t="s">
        <v>593</v>
      </c>
      <c r="C33" s="88"/>
      <c r="D33" s="28"/>
      <c r="E33" s="8"/>
      <c r="F33" s="25"/>
      <c r="G33" s="28"/>
      <c r="H33" s="8"/>
      <c r="I33" s="25"/>
      <c r="J33" s="252"/>
      <c r="K33" s="253"/>
    </row>
    <row r="34" spans="1:11" s="10" customFormat="1" x14ac:dyDescent="0.2">
      <c r="A34" s="85">
        <v>2</v>
      </c>
      <c r="B34" s="84" t="s">
        <v>536</v>
      </c>
      <c r="C34" s="87"/>
      <c r="D34" s="27"/>
      <c r="E34" s="23"/>
      <c r="F34" s="24"/>
      <c r="G34" s="27"/>
      <c r="H34" s="23"/>
      <c r="I34" s="24"/>
      <c r="J34" s="252"/>
      <c r="K34" s="253"/>
    </row>
    <row r="35" spans="1:11" s="10" customFormat="1" x14ac:dyDescent="0.2">
      <c r="A35" s="83">
        <v>20</v>
      </c>
      <c r="B35" s="83" t="s">
        <v>537</v>
      </c>
      <c r="C35" s="83"/>
      <c r="D35" s="28"/>
      <c r="E35" s="23"/>
      <c r="F35" s="24"/>
      <c r="G35" s="28"/>
      <c r="H35" s="23"/>
      <c r="I35" s="24"/>
      <c r="J35" s="252"/>
      <c r="K35" s="253"/>
    </row>
    <row r="36" spans="1:11" s="10" customFormat="1" x14ac:dyDescent="0.2">
      <c r="A36" s="83">
        <v>21</v>
      </c>
      <c r="B36" s="83" t="s">
        <v>538</v>
      </c>
      <c r="C36" s="83"/>
      <c r="D36" s="28"/>
      <c r="E36" s="23"/>
      <c r="F36" s="24"/>
      <c r="G36" s="28"/>
      <c r="H36" s="23"/>
      <c r="I36" s="24"/>
      <c r="J36" s="252"/>
      <c r="K36" s="253"/>
    </row>
    <row r="37" spans="1:11" s="2" customFormat="1" x14ac:dyDescent="0.2">
      <c r="A37" s="60" t="s">
        <v>137</v>
      </c>
      <c r="B37" s="61" t="s">
        <v>539</v>
      </c>
      <c r="C37" s="88"/>
      <c r="D37" s="26"/>
      <c r="E37" s="8"/>
      <c r="F37" s="25"/>
      <c r="G37" s="26"/>
      <c r="H37" s="8"/>
      <c r="I37" s="25"/>
      <c r="J37" s="252"/>
      <c r="K37" s="253"/>
    </row>
    <row r="38" spans="1:11" s="2" customFormat="1" x14ac:dyDescent="0.2">
      <c r="A38" s="60" t="s">
        <v>138</v>
      </c>
      <c r="B38" s="60" t="s">
        <v>540</v>
      </c>
      <c r="C38" s="88"/>
      <c r="D38" s="26"/>
      <c r="E38" s="8"/>
      <c r="F38" s="25"/>
      <c r="G38" s="26"/>
      <c r="H38" s="8"/>
      <c r="I38" s="25"/>
      <c r="J38" s="252"/>
      <c r="K38" s="253"/>
    </row>
    <row r="39" spans="1:11" s="2" customFormat="1" x14ac:dyDescent="0.2">
      <c r="A39" s="60" t="s">
        <v>139</v>
      </c>
      <c r="B39" s="60" t="s">
        <v>541</v>
      </c>
      <c r="C39" s="88"/>
      <c r="D39" s="26"/>
      <c r="E39" s="8"/>
      <c r="F39" s="24"/>
      <c r="G39" s="26"/>
      <c r="H39" s="8"/>
      <c r="I39" s="24"/>
      <c r="J39" s="252"/>
      <c r="K39" s="253"/>
    </row>
    <row r="40" spans="1:11" s="2" customFormat="1" x14ac:dyDescent="0.2">
      <c r="A40" s="60" t="s">
        <v>140</v>
      </c>
      <c r="B40" s="60" t="s">
        <v>542</v>
      </c>
      <c r="C40" s="88"/>
      <c r="D40" s="26"/>
      <c r="E40" s="8"/>
      <c r="F40" s="24"/>
      <c r="G40" s="26"/>
      <c r="H40" s="8"/>
      <c r="I40" s="24"/>
      <c r="J40" s="252"/>
      <c r="K40" s="253"/>
    </row>
    <row r="41" spans="1:11" s="2" customFormat="1" x14ac:dyDescent="0.2">
      <c r="A41" s="60" t="s">
        <v>141</v>
      </c>
      <c r="B41" s="60" t="s">
        <v>543</v>
      </c>
      <c r="C41" s="88"/>
      <c r="D41" s="26"/>
      <c r="E41" s="8"/>
      <c r="F41" s="24"/>
      <c r="G41" s="26"/>
      <c r="H41" s="8"/>
      <c r="I41" s="24"/>
      <c r="J41" s="252"/>
      <c r="K41" s="253"/>
    </row>
    <row r="42" spans="1:11" s="2" customFormat="1" x14ac:dyDescent="0.2">
      <c r="A42" s="60" t="s">
        <v>142</v>
      </c>
      <c r="B42" s="61" t="s">
        <v>544</v>
      </c>
      <c r="C42" s="88"/>
      <c r="D42" s="26"/>
      <c r="E42" s="8"/>
      <c r="F42" s="24"/>
      <c r="G42" s="26"/>
      <c r="H42" s="8"/>
      <c r="I42" s="24"/>
      <c r="J42" s="252"/>
      <c r="K42" s="253"/>
    </row>
    <row r="43" spans="1:11" s="2" customFormat="1" x14ac:dyDescent="0.2">
      <c r="A43" s="60" t="s">
        <v>143</v>
      </c>
      <c r="B43" s="61" t="s">
        <v>545</v>
      </c>
      <c r="C43" s="88"/>
      <c r="D43" s="26"/>
      <c r="E43" s="8"/>
      <c r="F43" s="24"/>
      <c r="G43" s="26"/>
      <c r="H43" s="8"/>
      <c r="I43" s="24"/>
      <c r="J43" s="252"/>
      <c r="K43" s="253"/>
    </row>
    <row r="44" spans="1:11" s="2" customFormat="1" x14ac:dyDescent="0.2">
      <c r="A44" s="60" t="s">
        <v>148</v>
      </c>
      <c r="B44" s="60" t="s">
        <v>546</v>
      </c>
      <c r="C44" s="88"/>
      <c r="D44" s="26"/>
      <c r="E44" s="8"/>
      <c r="F44" s="24"/>
      <c r="G44" s="26"/>
      <c r="H44" s="8"/>
      <c r="I44" s="24"/>
      <c r="J44" s="252"/>
      <c r="K44" s="253"/>
    </row>
    <row r="45" spans="1:11" s="2" customFormat="1" x14ac:dyDescent="0.2">
      <c r="A45" s="60" t="s">
        <v>149</v>
      </c>
      <c r="B45" s="61" t="s">
        <v>547</v>
      </c>
      <c r="C45" s="88"/>
      <c r="D45" s="26"/>
      <c r="E45" s="8"/>
      <c r="F45" s="24"/>
      <c r="G45" s="26"/>
      <c r="H45" s="8"/>
      <c r="I45" s="24"/>
      <c r="J45" s="252"/>
      <c r="K45" s="253"/>
    </row>
    <row r="46" spans="1:11" s="2" customFormat="1" x14ac:dyDescent="0.2">
      <c r="A46" s="60" t="s">
        <v>144</v>
      </c>
      <c r="B46" s="60" t="s">
        <v>548</v>
      </c>
      <c r="C46" s="88"/>
      <c r="D46" s="26"/>
      <c r="E46" s="8"/>
      <c r="F46" s="24"/>
      <c r="G46" s="26"/>
      <c r="H46" s="8"/>
      <c r="I46" s="24"/>
      <c r="J46" s="252"/>
      <c r="K46" s="253"/>
    </row>
    <row r="47" spans="1:11" s="2" customFormat="1" x14ac:dyDescent="0.2">
      <c r="A47" s="60" t="s">
        <v>146</v>
      </c>
      <c r="B47" s="60" t="s">
        <v>549</v>
      </c>
      <c r="C47" s="88"/>
      <c r="D47" s="26"/>
      <c r="E47" s="8"/>
      <c r="F47" s="24"/>
      <c r="G47" s="26"/>
      <c r="H47" s="8"/>
      <c r="I47" s="24"/>
      <c r="J47" s="252"/>
      <c r="K47" s="253"/>
    </row>
    <row r="48" spans="1:11" s="2" customFormat="1" x14ac:dyDescent="0.2">
      <c r="A48" s="60" t="s">
        <v>147</v>
      </c>
      <c r="B48" s="60" t="s">
        <v>550</v>
      </c>
      <c r="C48" s="88"/>
      <c r="D48" s="26"/>
      <c r="E48" s="8"/>
      <c r="F48" s="24"/>
      <c r="G48" s="26"/>
      <c r="H48" s="8"/>
      <c r="I48" s="24"/>
      <c r="J48" s="252"/>
      <c r="K48" s="253"/>
    </row>
    <row r="49" spans="1:11" s="2" customFormat="1" x14ac:dyDescent="0.2">
      <c r="A49" s="60" t="s">
        <v>150</v>
      </c>
      <c r="B49" s="60" t="s">
        <v>551</v>
      </c>
      <c r="C49" s="88"/>
      <c r="D49" s="26"/>
      <c r="E49" s="8"/>
      <c r="F49" s="24"/>
      <c r="G49" s="26"/>
      <c r="H49" s="8"/>
      <c r="I49" s="24"/>
      <c r="J49" s="252"/>
      <c r="K49" s="253"/>
    </row>
    <row r="50" spans="1:11" s="2" customFormat="1" x14ac:dyDescent="0.2">
      <c r="A50" s="60" t="s">
        <v>145</v>
      </c>
      <c r="B50" s="60" t="s">
        <v>552</v>
      </c>
      <c r="C50" s="88"/>
      <c r="D50" s="26"/>
      <c r="E50" s="8"/>
      <c r="F50" s="24"/>
      <c r="G50" s="26"/>
      <c r="H50" s="8"/>
      <c r="I50" s="24"/>
      <c r="J50" s="252"/>
      <c r="K50" s="253"/>
    </row>
    <row r="51" spans="1:11" s="2" customFormat="1" x14ac:dyDescent="0.2">
      <c r="A51" s="3">
        <v>219</v>
      </c>
      <c r="B51" s="60" t="s">
        <v>593</v>
      </c>
      <c r="C51" s="88"/>
      <c r="D51" s="28"/>
      <c r="E51" s="8"/>
      <c r="F51" s="25"/>
      <c r="G51" s="28"/>
      <c r="H51" s="8"/>
      <c r="I51" s="25"/>
      <c r="J51" s="252"/>
      <c r="K51" s="253"/>
    </row>
    <row r="52" spans="1:11" s="2" customFormat="1" x14ac:dyDescent="0.2">
      <c r="A52" s="83">
        <v>22</v>
      </c>
      <c r="B52" s="83" t="s">
        <v>553</v>
      </c>
      <c r="C52" s="83"/>
      <c r="D52" s="28"/>
      <c r="E52" s="23"/>
      <c r="F52" s="24"/>
      <c r="G52" s="28"/>
      <c r="H52" s="23"/>
      <c r="I52" s="24"/>
      <c r="J52" s="252"/>
      <c r="K52" s="253"/>
    </row>
    <row r="53" spans="1:11" s="2" customFormat="1" x14ac:dyDescent="0.2">
      <c r="A53" s="60" t="s">
        <v>151</v>
      </c>
      <c r="B53" s="60" t="s">
        <v>554</v>
      </c>
      <c r="C53" s="88"/>
      <c r="D53" s="26"/>
      <c r="E53" s="8"/>
      <c r="F53" s="24"/>
      <c r="G53" s="26"/>
      <c r="H53" s="8"/>
      <c r="I53" s="24"/>
      <c r="J53" s="252"/>
      <c r="K53" s="253"/>
    </row>
    <row r="54" spans="1:11" s="2" customFormat="1" x14ac:dyDescent="0.2">
      <c r="A54" s="60" t="s">
        <v>158</v>
      </c>
      <c r="B54" s="60" t="s">
        <v>555</v>
      </c>
      <c r="C54" s="88"/>
      <c r="D54" s="26"/>
      <c r="E54" s="8"/>
      <c r="F54" s="24"/>
      <c r="G54" s="26"/>
      <c r="H54" s="8"/>
      <c r="I54" s="24"/>
      <c r="J54" s="252"/>
      <c r="K54" s="253"/>
    </row>
    <row r="55" spans="1:11" s="2" customFormat="1" x14ac:dyDescent="0.2">
      <c r="A55" s="60" t="s">
        <v>155</v>
      </c>
      <c r="B55" s="60" t="s">
        <v>556</v>
      </c>
      <c r="C55" s="88"/>
      <c r="D55" s="26"/>
      <c r="E55" s="8"/>
      <c r="F55" s="24"/>
      <c r="G55" s="26"/>
      <c r="H55" s="8"/>
      <c r="I55" s="24"/>
      <c r="J55" s="252"/>
      <c r="K55" s="253"/>
    </row>
    <row r="56" spans="1:11" s="2" customFormat="1" x14ac:dyDescent="0.2">
      <c r="A56" s="60" t="s">
        <v>156</v>
      </c>
      <c r="B56" s="60" t="s">
        <v>557</v>
      </c>
      <c r="C56" s="88"/>
      <c r="D56" s="26"/>
      <c r="E56" s="8"/>
      <c r="F56" s="24"/>
      <c r="G56" s="26"/>
      <c r="H56" s="8"/>
      <c r="I56" s="24"/>
      <c r="J56" s="252"/>
      <c r="K56" s="253"/>
    </row>
    <row r="57" spans="1:11" s="2" customFormat="1" x14ac:dyDescent="0.2">
      <c r="A57" s="60" t="s">
        <v>157</v>
      </c>
      <c r="B57" s="60" t="s">
        <v>558</v>
      </c>
      <c r="C57" s="88"/>
      <c r="D57" s="26"/>
      <c r="E57" s="8"/>
      <c r="F57" s="24"/>
      <c r="G57" s="26"/>
      <c r="H57" s="8"/>
      <c r="I57" s="24"/>
      <c r="J57" s="252"/>
      <c r="K57" s="253"/>
    </row>
    <row r="58" spans="1:11" s="2" customFormat="1" x14ac:dyDescent="0.2">
      <c r="A58" s="60" t="s">
        <v>159</v>
      </c>
      <c r="B58" s="60" t="s">
        <v>856</v>
      </c>
      <c r="C58" s="88"/>
      <c r="D58" s="26"/>
      <c r="E58" s="8"/>
      <c r="F58" s="24"/>
      <c r="G58" s="26"/>
      <c r="H58" s="8"/>
      <c r="I58" s="24"/>
      <c r="J58" s="252"/>
      <c r="K58" s="253"/>
    </row>
    <row r="59" spans="1:11" s="2" customFormat="1" x14ac:dyDescent="0.2">
      <c r="A59" s="60">
        <v>222</v>
      </c>
      <c r="B59" s="60" t="s">
        <v>559</v>
      </c>
      <c r="C59" s="88"/>
      <c r="D59" s="26"/>
      <c r="E59" s="8"/>
      <c r="F59" s="24"/>
      <c r="G59" s="26"/>
      <c r="H59" s="8"/>
      <c r="I59" s="24"/>
      <c r="J59" s="252"/>
      <c r="K59" s="253"/>
    </row>
    <row r="60" spans="1:11" s="2" customFormat="1" x14ac:dyDescent="0.2">
      <c r="A60" s="60">
        <v>223</v>
      </c>
      <c r="B60" s="60" t="s">
        <v>560</v>
      </c>
      <c r="C60" s="88"/>
      <c r="D60" s="26"/>
      <c r="E60" s="8"/>
      <c r="F60" s="24"/>
      <c r="G60" s="26"/>
      <c r="H60" s="8"/>
      <c r="I60" s="24"/>
      <c r="J60" s="252"/>
      <c r="K60" s="253"/>
    </row>
    <row r="61" spans="1:11" s="2" customFormat="1" x14ac:dyDescent="0.2">
      <c r="A61" s="60" t="s">
        <v>152</v>
      </c>
      <c r="B61" s="60" t="s">
        <v>857</v>
      </c>
      <c r="C61" s="88"/>
      <c r="D61" s="26"/>
      <c r="E61" s="8"/>
      <c r="F61" s="24"/>
      <c r="G61" s="26"/>
      <c r="H61" s="8"/>
      <c r="I61" s="24"/>
      <c r="J61" s="252"/>
      <c r="K61" s="253"/>
    </row>
    <row r="62" spans="1:11" s="2" customFormat="1" x14ac:dyDescent="0.2">
      <c r="A62" s="60" t="s">
        <v>160</v>
      </c>
      <c r="B62" s="60" t="s">
        <v>858</v>
      </c>
      <c r="C62" s="88"/>
      <c r="D62" s="26"/>
      <c r="E62" s="8"/>
      <c r="F62" s="24"/>
      <c r="G62" s="26"/>
      <c r="H62" s="8"/>
      <c r="I62" s="24"/>
      <c r="J62" s="252"/>
      <c r="K62" s="253"/>
    </row>
    <row r="63" spans="1:11" s="2" customFormat="1" x14ac:dyDescent="0.2">
      <c r="A63" s="60" t="s">
        <v>161</v>
      </c>
      <c r="B63" s="60" t="s">
        <v>561</v>
      </c>
      <c r="C63" s="88"/>
      <c r="D63" s="26"/>
      <c r="E63" s="8"/>
      <c r="F63" s="24"/>
      <c r="G63" s="26"/>
      <c r="H63" s="8"/>
      <c r="I63" s="24"/>
      <c r="J63" s="252"/>
      <c r="K63" s="253"/>
    </row>
    <row r="64" spans="1:11" s="2" customFormat="1" x14ac:dyDescent="0.2">
      <c r="A64" s="60" t="s">
        <v>162</v>
      </c>
      <c r="B64" s="60" t="s">
        <v>562</v>
      </c>
      <c r="C64" s="88"/>
      <c r="D64" s="26"/>
      <c r="E64" s="8"/>
      <c r="F64" s="24"/>
      <c r="G64" s="26"/>
      <c r="H64" s="8"/>
      <c r="I64" s="24"/>
      <c r="J64" s="252"/>
      <c r="K64" s="253"/>
    </row>
    <row r="65" spans="1:11" s="2" customFormat="1" x14ac:dyDescent="0.2">
      <c r="A65" s="60" t="s">
        <v>320</v>
      </c>
      <c r="B65" s="60" t="s">
        <v>563</v>
      </c>
      <c r="C65" s="88"/>
      <c r="D65" s="26"/>
      <c r="E65" s="8"/>
      <c r="F65" s="24"/>
      <c r="G65" s="26"/>
      <c r="H65" s="8"/>
      <c r="I65" s="24"/>
      <c r="J65" s="252"/>
      <c r="K65" s="253"/>
    </row>
    <row r="66" spans="1:11" s="2" customFormat="1" x14ac:dyDescent="0.2">
      <c r="A66" s="60" t="s">
        <v>321</v>
      </c>
      <c r="B66" s="60" t="s">
        <v>859</v>
      </c>
      <c r="C66" s="88"/>
      <c r="D66" s="26"/>
      <c r="E66" s="8"/>
      <c r="F66" s="24"/>
      <c r="G66" s="26"/>
      <c r="H66" s="8"/>
      <c r="I66" s="24"/>
      <c r="J66" s="252"/>
      <c r="K66" s="253"/>
    </row>
    <row r="67" spans="1:11" s="2" customFormat="1" x14ac:dyDescent="0.2">
      <c r="A67" s="60" t="s">
        <v>163</v>
      </c>
      <c r="B67" s="60" t="s">
        <v>564</v>
      </c>
      <c r="C67" s="88"/>
      <c r="D67" s="26"/>
      <c r="E67" s="8"/>
      <c r="F67" s="24"/>
      <c r="G67" s="26"/>
      <c r="H67" s="8"/>
      <c r="I67" s="24"/>
      <c r="J67" s="252"/>
      <c r="K67" s="253"/>
    </row>
    <row r="68" spans="1:11" s="2" customFormat="1" x14ac:dyDescent="0.2">
      <c r="A68" s="60" t="s">
        <v>166</v>
      </c>
      <c r="B68" s="60" t="s">
        <v>565</v>
      </c>
      <c r="C68" s="88"/>
      <c r="D68" s="26"/>
      <c r="E68" s="8"/>
      <c r="F68" s="24"/>
      <c r="G68" s="26"/>
      <c r="H68" s="8"/>
      <c r="I68" s="24"/>
      <c r="J68" s="252"/>
      <c r="K68" s="253"/>
    </row>
    <row r="69" spans="1:11" s="2" customFormat="1" x14ac:dyDescent="0.2">
      <c r="A69" s="60" t="s">
        <v>153</v>
      </c>
      <c r="B69" s="60" t="s">
        <v>540</v>
      </c>
      <c r="C69" s="88"/>
      <c r="D69" s="26"/>
      <c r="E69" s="8"/>
      <c r="F69" s="24"/>
      <c r="G69" s="26"/>
      <c r="H69" s="8"/>
      <c r="I69" s="24"/>
      <c r="J69" s="252"/>
      <c r="K69" s="253"/>
    </row>
    <row r="70" spans="1:11" s="2" customFormat="1" x14ac:dyDescent="0.2">
      <c r="A70" s="60" t="s">
        <v>167</v>
      </c>
      <c r="B70" s="60" t="s">
        <v>566</v>
      </c>
      <c r="C70" s="88"/>
      <c r="D70" s="26"/>
      <c r="E70" s="8"/>
      <c r="F70" s="24"/>
      <c r="G70" s="26"/>
      <c r="H70" s="8"/>
      <c r="I70" s="24"/>
      <c r="J70" s="252"/>
      <c r="K70" s="253"/>
    </row>
    <row r="71" spans="1:11" s="2" customFormat="1" x14ac:dyDescent="0.2">
      <c r="A71" s="60" t="s">
        <v>168</v>
      </c>
      <c r="B71" s="60" t="s">
        <v>567</v>
      </c>
      <c r="C71" s="88"/>
      <c r="D71" s="26"/>
      <c r="E71" s="8"/>
      <c r="F71" s="24"/>
      <c r="G71" s="26"/>
      <c r="H71" s="8"/>
      <c r="I71" s="24"/>
      <c r="J71" s="252"/>
      <c r="K71" s="253"/>
    </row>
    <row r="72" spans="1:11" s="2" customFormat="1" x14ac:dyDescent="0.2">
      <c r="A72" s="60" t="s">
        <v>164</v>
      </c>
      <c r="B72" s="60" t="s">
        <v>568</v>
      </c>
      <c r="C72" s="88"/>
      <c r="D72" s="26"/>
      <c r="E72" s="8"/>
      <c r="F72" s="24"/>
      <c r="G72" s="26"/>
      <c r="H72" s="8"/>
      <c r="I72" s="24"/>
      <c r="J72" s="252"/>
      <c r="K72" s="253"/>
    </row>
    <row r="73" spans="1:11" s="2" customFormat="1" x14ac:dyDescent="0.2">
      <c r="A73" s="60" t="s">
        <v>170</v>
      </c>
      <c r="B73" s="60" t="s">
        <v>569</v>
      </c>
      <c r="C73" s="88"/>
      <c r="D73" s="26"/>
      <c r="E73" s="8"/>
      <c r="F73" s="24"/>
      <c r="G73" s="26"/>
      <c r="H73" s="8"/>
      <c r="I73" s="24"/>
      <c r="J73" s="252"/>
      <c r="K73" s="253"/>
    </row>
    <row r="74" spans="1:11" s="2" customFormat="1" x14ac:dyDescent="0.2">
      <c r="A74" s="60" t="s">
        <v>171</v>
      </c>
      <c r="B74" s="60" t="s">
        <v>860</v>
      </c>
      <c r="C74" s="88"/>
      <c r="D74" s="26"/>
      <c r="E74" s="8"/>
      <c r="F74" s="24"/>
      <c r="G74" s="26"/>
      <c r="H74" s="8"/>
      <c r="I74" s="24"/>
      <c r="J74" s="252"/>
      <c r="K74" s="253"/>
    </row>
    <row r="75" spans="1:11" s="2" customFormat="1" x14ac:dyDescent="0.2">
      <c r="A75" s="60" t="s">
        <v>154</v>
      </c>
      <c r="B75" s="61" t="s">
        <v>570</v>
      </c>
      <c r="C75" s="88"/>
      <c r="D75" s="26"/>
      <c r="E75" s="16"/>
      <c r="F75" s="24"/>
      <c r="G75" s="26"/>
      <c r="H75" s="16"/>
      <c r="I75" s="24"/>
      <c r="J75" s="252"/>
      <c r="K75" s="253"/>
    </row>
    <row r="76" spans="1:11" s="2" customFormat="1" x14ac:dyDescent="0.2">
      <c r="A76" s="60" t="s">
        <v>169</v>
      </c>
      <c r="B76" s="60" t="s">
        <v>571</v>
      </c>
      <c r="C76" s="88"/>
      <c r="D76" s="26"/>
      <c r="E76" s="16"/>
      <c r="F76" s="24"/>
      <c r="G76" s="26"/>
      <c r="H76" s="16"/>
      <c r="I76" s="24"/>
      <c r="J76" s="252"/>
      <c r="K76" s="253"/>
    </row>
    <row r="77" spans="1:11" s="2" customFormat="1" x14ac:dyDescent="0.2">
      <c r="A77" s="60" t="s">
        <v>165</v>
      </c>
      <c r="B77" s="60" t="s">
        <v>572</v>
      </c>
      <c r="C77" s="88"/>
      <c r="D77" s="26"/>
      <c r="E77" s="16"/>
      <c r="F77" s="24"/>
      <c r="G77" s="26"/>
      <c r="H77" s="16"/>
      <c r="I77" s="24"/>
      <c r="J77" s="252"/>
      <c r="K77" s="253"/>
    </row>
    <row r="78" spans="1:11" s="2" customFormat="1" x14ac:dyDescent="0.2">
      <c r="A78" s="60" t="s">
        <v>172</v>
      </c>
      <c r="B78" s="60" t="s">
        <v>573</v>
      </c>
      <c r="C78" s="88"/>
      <c r="D78" s="26"/>
      <c r="E78" s="16"/>
      <c r="F78" s="24"/>
      <c r="G78" s="26"/>
      <c r="H78" s="16"/>
      <c r="I78" s="24"/>
      <c r="J78" s="252"/>
      <c r="K78" s="253"/>
    </row>
    <row r="79" spans="1:11" s="2" customFormat="1" x14ac:dyDescent="0.2">
      <c r="A79" s="60" t="s">
        <v>173</v>
      </c>
      <c r="B79" s="60" t="s">
        <v>574</v>
      </c>
      <c r="C79" s="88"/>
      <c r="D79" s="26"/>
      <c r="E79" s="16"/>
      <c r="F79" s="24"/>
      <c r="G79" s="26"/>
      <c r="H79" s="16"/>
      <c r="I79" s="24"/>
      <c r="J79" s="252"/>
      <c r="K79" s="253"/>
    </row>
    <row r="80" spans="1:11" s="2" customFormat="1" x14ac:dyDescent="0.2">
      <c r="A80" s="60">
        <v>229</v>
      </c>
      <c r="B80" s="60" t="s">
        <v>593</v>
      </c>
      <c r="C80" s="88"/>
      <c r="D80" s="28"/>
      <c r="E80" s="16"/>
      <c r="F80" s="25"/>
      <c r="G80" s="28"/>
      <c r="H80" s="16"/>
      <c r="I80" s="25"/>
      <c r="J80" s="252"/>
      <c r="K80" s="253"/>
    </row>
    <row r="81" spans="1:11" s="2" customFormat="1" x14ac:dyDescent="0.2">
      <c r="A81" s="83">
        <v>23</v>
      </c>
      <c r="B81" s="83" t="s">
        <v>575</v>
      </c>
      <c r="C81" s="83"/>
      <c r="D81" s="29"/>
      <c r="E81" s="23"/>
      <c r="F81" s="24"/>
      <c r="G81" s="29"/>
      <c r="H81" s="23"/>
      <c r="I81" s="24"/>
      <c r="J81" s="252"/>
      <c r="K81" s="253"/>
    </row>
    <row r="82" spans="1:11" s="2" customFormat="1" x14ac:dyDescent="0.2">
      <c r="A82" s="60">
        <v>231</v>
      </c>
      <c r="B82" s="60" t="s">
        <v>576</v>
      </c>
      <c r="C82" s="88"/>
      <c r="D82" s="26"/>
      <c r="E82" s="16"/>
      <c r="F82" s="24"/>
      <c r="G82" s="26"/>
      <c r="H82" s="16"/>
      <c r="I82" s="24"/>
      <c r="J82" s="252"/>
      <c r="K82" s="253"/>
    </row>
    <row r="83" spans="1:11" s="2" customFormat="1" x14ac:dyDescent="0.2">
      <c r="A83" s="60">
        <v>232</v>
      </c>
      <c r="B83" s="60" t="s">
        <v>577</v>
      </c>
      <c r="C83" s="88"/>
      <c r="D83" s="26"/>
      <c r="E83" s="16"/>
      <c r="F83" s="24"/>
      <c r="G83" s="26"/>
      <c r="H83" s="16"/>
      <c r="I83" s="24"/>
      <c r="J83" s="252"/>
      <c r="K83" s="253"/>
    </row>
    <row r="84" spans="1:11" s="2" customFormat="1" x14ac:dyDescent="0.2">
      <c r="A84" s="60">
        <v>233</v>
      </c>
      <c r="B84" s="60" t="s">
        <v>578</v>
      </c>
      <c r="C84" s="88"/>
      <c r="D84" s="26"/>
      <c r="E84" s="16"/>
      <c r="F84" s="24"/>
      <c r="G84" s="26"/>
      <c r="H84" s="16"/>
      <c r="I84" s="24"/>
      <c r="J84" s="252"/>
      <c r="K84" s="253"/>
    </row>
    <row r="85" spans="1:11" s="2" customFormat="1" x14ac:dyDescent="0.2">
      <c r="A85" s="60">
        <v>235</v>
      </c>
      <c r="B85" s="60" t="s">
        <v>579</v>
      </c>
      <c r="C85" s="88"/>
      <c r="D85" s="26"/>
      <c r="E85" s="16"/>
      <c r="F85" s="24"/>
      <c r="G85" s="26"/>
      <c r="H85" s="16"/>
      <c r="I85" s="24"/>
      <c r="J85" s="252"/>
      <c r="K85" s="253"/>
    </row>
    <row r="86" spans="1:11" s="2" customFormat="1" x14ac:dyDescent="0.2">
      <c r="A86" s="60">
        <v>236</v>
      </c>
      <c r="B86" s="60" t="s">
        <v>580</v>
      </c>
      <c r="C86" s="88"/>
      <c r="D86" s="26"/>
      <c r="E86" s="16"/>
      <c r="F86" s="24"/>
      <c r="G86" s="26"/>
      <c r="H86" s="16"/>
      <c r="I86" s="24"/>
      <c r="J86" s="252"/>
      <c r="K86" s="253"/>
    </row>
    <row r="87" spans="1:11" s="2" customFormat="1" x14ac:dyDescent="0.2">
      <c r="A87" s="83">
        <v>24</v>
      </c>
      <c r="B87" s="83" t="s">
        <v>581</v>
      </c>
      <c r="C87" s="83"/>
      <c r="D87" s="29"/>
      <c r="E87" s="23"/>
      <c r="F87" s="24"/>
      <c r="G87" s="29"/>
      <c r="H87" s="23"/>
      <c r="I87" s="24"/>
      <c r="J87" s="252"/>
      <c r="K87" s="253"/>
    </row>
    <row r="88" spans="1:11" s="2" customFormat="1" x14ac:dyDescent="0.2">
      <c r="A88" s="60">
        <v>242</v>
      </c>
      <c r="B88" s="60" t="s">
        <v>582</v>
      </c>
      <c r="C88" s="88"/>
      <c r="D88" s="26"/>
      <c r="E88" s="16"/>
      <c r="F88" s="24"/>
      <c r="G88" s="26"/>
      <c r="H88" s="16"/>
      <c r="I88" s="24"/>
      <c r="J88" s="252"/>
      <c r="K88" s="253"/>
    </row>
    <row r="89" spans="1:11" s="2" customFormat="1" x14ac:dyDescent="0.2">
      <c r="A89" s="60">
        <v>243</v>
      </c>
      <c r="B89" s="60" t="s">
        <v>583</v>
      </c>
      <c r="C89" s="88"/>
      <c r="D89" s="26"/>
      <c r="E89" s="16"/>
      <c r="F89" s="24"/>
      <c r="G89" s="26"/>
      <c r="H89" s="16"/>
      <c r="I89" s="24"/>
      <c r="J89" s="252"/>
      <c r="K89" s="253"/>
    </row>
    <row r="90" spans="1:11" s="2" customFormat="1" x14ac:dyDescent="0.2">
      <c r="A90" s="60">
        <v>244</v>
      </c>
      <c r="B90" s="60" t="s">
        <v>584</v>
      </c>
      <c r="C90" s="88"/>
      <c r="D90" s="26"/>
      <c r="E90" s="16"/>
      <c r="F90" s="24"/>
      <c r="G90" s="26"/>
      <c r="H90" s="16"/>
      <c r="I90" s="24"/>
      <c r="J90" s="252"/>
      <c r="K90" s="253"/>
    </row>
    <row r="91" spans="1:11" s="2" customFormat="1" x14ac:dyDescent="0.2">
      <c r="A91" s="60">
        <v>245</v>
      </c>
      <c r="B91" s="60" t="s">
        <v>585</v>
      </c>
      <c r="C91" s="88"/>
      <c r="D91" s="26"/>
      <c r="E91" s="16"/>
      <c r="F91" s="24"/>
      <c r="G91" s="26"/>
      <c r="H91" s="16"/>
      <c r="I91" s="24"/>
      <c r="J91" s="252"/>
      <c r="K91" s="253"/>
    </row>
    <row r="92" spans="1:11" s="2" customFormat="1" x14ac:dyDescent="0.2">
      <c r="A92" s="60">
        <v>247</v>
      </c>
      <c r="B92" s="60" t="s">
        <v>586</v>
      </c>
      <c r="C92" s="88"/>
      <c r="D92" s="26"/>
      <c r="E92" s="16"/>
      <c r="F92" s="24"/>
      <c r="G92" s="26"/>
      <c r="H92" s="16"/>
      <c r="I92" s="24"/>
      <c r="J92" s="252"/>
      <c r="K92" s="253"/>
    </row>
    <row r="93" spans="1:11" s="2" customFormat="1" x14ac:dyDescent="0.2">
      <c r="A93" s="83">
        <v>25</v>
      </c>
      <c r="B93" s="83" t="s">
        <v>587</v>
      </c>
      <c r="C93" s="83"/>
      <c r="D93" s="29"/>
      <c r="E93" s="23"/>
      <c r="F93" s="24"/>
      <c r="G93" s="29"/>
      <c r="H93" s="23"/>
      <c r="I93" s="24"/>
      <c r="J93" s="252"/>
      <c r="K93" s="253"/>
    </row>
    <row r="94" spans="1:11" s="2" customFormat="1" x14ac:dyDescent="0.2">
      <c r="A94" s="60">
        <v>251</v>
      </c>
      <c r="B94" s="60" t="s">
        <v>588</v>
      </c>
      <c r="C94" s="88"/>
      <c r="D94" s="26"/>
      <c r="E94" s="16"/>
      <c r="F94" s="24"/>
      <c r="G94" s="26"/>
      <c r="H94" s="16"/>
      <c r="I94" s="24"/>
      <c r="J94" s="252"/>
      <c r="K94" s="253"/>
    </row>
    <row r="95" spans="1:11" s="2" customFormat="1" x14ac:dyDescent="0.2">
      <c r="A95" s="60">
        <v>254</v>
      </c>
      <c r="B95" s="60" t="s">
        <v>589</v>
      </c>
      <c r="C95" s="88"/>
      <c r="D95" s="26"/>
      <c r="E95" s="16"/>
      <c r="F95" s="24"/>
      <c r="G95" s="26"/>
      <c r="H95" s="16"/>
      <c r="I95" s="24"/>
      <c r="J95" s="252"/>
      <c r="K95" s="253"/>
    </row>
    <row r="96" spans="1:11" s="2" customFormat="1" x14ac:dyDescent="0.2">
      <c r="A96" s="60">
        <v>258</v>
      </c>
      <c r="B96" s="60" t="s">
        <v>590</v>
      </c>
      <c r="C96" s="88"/>
      <c r="D96" s="26"/>
      <c r="E96" s="16"/>
      <c r="F96" s="24"/>
      <c r="G96" s="26"/>
      <c r="H96" s="16"/>
      <c r="I96" s="24"/>
      <c r="J96" s="252"/>
      <c r="K96" s="253"/>
    </row>
    <row r="97" spans="1:11" s="2" customFormat="1" x14ac:dyDescent="0.2">
      <c r="A97" s="83">
        <v>26</v>
      </c>
      <c r="B97" s="83" t="s">
        <v>591</v>
      </c>
      <c r="C97" s="83"/>
      <c r="D97" s="29"/>
      <c r="E97" s="23"/>
      <c r="F97" s="24"/>
      <c r="G97" s="29"/>
      <c r="H97" s="23"/>
      <c r="I97" s="24"/>
      <c r="J97" s="252"/>
      <c r="K97" s="253"/>
    </row>
    <row r="98" spans="1:11" s="2" customFormat="1" x14ac:dyDescent="0.2">
      <c r="A98" s="60">
        <v>261</v>
      </c>
      <c r="B98" s="61" t="s">
        <v>592</v>
      </c>
      <c r="C98" s="88"/>
      <c r="D98" s="26"/>
      <c r="E98" s="16"/>
      <c r="F98" s="24"/>
      <c r="G98" s="26"/>
      <c r="H98" s="16"/>
      <c r="I98" s="24"/>
      <c r="J98" s="252"/>
      <c r="K98" s="253"/>
    </row>
    <row r="99" spans="1:11" s="2" customFormat="1" x14ac:dyDescent="0.2">
      <c r="A99" s="60">
        <v>269</v>
      </c>
      <c r="B99" s="60" t="s">
        <v>593</v>
      </c>
      <c r="C99" s="88"/>
      <c r="D99" s="28"/>
      <c r="E99" s="8"/>
      <c r="F99" s="25"/>
      <c r="G99" s="28"/>
      <c r="H99" s="8"/>
      <c r="I99" s="25"/>
      <c r="J99" s="252"/>
      <c r="K99" s="253"/>
    </row>
    <row r="100" spans="1:11" s="2" customFormat="1" x14ac:dyDescent="0.2">
      <c r="A100" s="83">
        <v>27</v>
      </c>
      <c r="B100" s="83" t="s">
        <v>594</v>
      </c>
      <c r="C100" s="83"/>
      <c r="D100" s="28"/>
      <c r="E100" s="23"/>
      <c r="F100" s="24"/>
      <c r="G100" s="28"/>
      <c r="H100" s="23"/>
      <c r="I100" s="24"/>
      <c r="J100" s="252"/>
      <c r="K100" s="253"/>
    </row>
    <row r="101" spans="1:11" s="2" customFormat="1" x14ac:dyDescent="0.2">
      <c r="A101" s="60" t="s">
        <v>174</v>
      </c>
      <c r="B101" s="60" t="s">
        <v>861</v>
      </c>
      <c r="C101" s="88"/>
      <c r="D101" s="26"/>
      <c r="E101" s="8"/>
      <c r="F101" s="24"/>
      <c r="G101" s="26"/>
      <c r="H101" s="8"/>
      <c r="I101" s="24"/>
      <c r="J101" s="252"/>
      <c r="K101" s="253"/>
    </row>
    <row r="102" spans="1:11" s="2" customFormat="1" x14ac:dyDescent="0.2">
      <c r="A102" s="60" t="s">
        <v>177</v>
      </c>
      <c r="B102" s="60" t="s">
        <v>595</v>
      </c>
      <c r="C102" s="88"/>
      <c r="D102" s="26"/>
      <c r="E102" s="8"/>
      <c r="F102" s="24"/>
      <c r="G102" s="26"/>
      <c r="H102" s="8"/>
      <c r="I102" s="24"/>
      <c r="J102" s="252"/>
      <c r="K102" s="253"/>
    </row>
    <row r="103" spans="1:11" s="2" customFormat="1" x14ac:dyDescent="0.2">
      <c r="A103" s="60" t="s">
        <v>202</v>
      </c>
      <c r="B103" s="60" t="s">
        <v>596</v>
      </c>
      <c r="C103" s="88"/>
      <c r="D103" s="26"/>
      <c r="E103" s="8"/>
      <c r="F103" s="24"/>
      <c r="G103" s="26"/>
      <c r="H103" s="8"/>
      <c r="I103" s="24"/>
      <c r="J103" s="252"/>
      <c r="K103" s="253"/>
    </row>
    <row r="104" spans="1:11" s="2" customFormat="1" x14ac:dyDescent="0.2">
      <c r="A104" s="60" t="s">
        <v>175</v>
      </c>
      <c r="B104" s="60" t="s">
        <v>761</v>
      </c>
      <c r="C104" s="88"/>
      <c r="D104" s="26"/>
      <c r="E104" s="8"/>
      <c r="F104" s="24"/>
      <c r="G104" s="26"/>
      <c r="H104" s="8"/>
      <c r="I104" s="24"/>
      <c r="J104" s="252"/>
      <c r="K104" s="253"/>
    </row>
    <row r="105" spans="1:11" s="2" customFormat="1" x14ac:dyDescent="0.2">
      <c r="A105" s="60" t="s">
        <v>178</v>
      </c>
      <c r="B105" s="60" t="s">
        <v>597</v>
      </c>
      <c r="C105" s="88"/>
      <c r="D105" s="26"/>
      <c r="E105" s="8"/>
      <c r="F105" s="24"/>
      <c r="G105" s="26"/>
      <c r="H105" s="8"/>
      <c r="I105" s="24"/>
      <c r="J105" s="252"/>
      <c r="K105" s="253"/>
    </row>
    <row r="106" spans="1:11" s="2" customFormat="1" x14ac:dyDescent="0.2">
      <c r="A106" s="60" t="s">
        <v>176</v>
      </c>
      <c r="B106" s="60" t="s">
        <v>763</v>
      </c>
      <c r="C106" s="88"/>
      <c r="D106" s="26"/>
      <c r="E106" s="8"/>
      <c r="F106" s="24"/>
      <c r="G106" s="26"/>
      <c r="H106" s="8"/>
      <c r="I106" s="24"/>
      <c r="J106" s="252"/>
      <c r="K106" s="253"/>
    </row>
    <row r="107" spans="1:11" s="2" customFormat="1" x14ac:dyDescent="0.2">
      <c r="A107" s="60" t="s">
        <v>179</v>
      </c>
      <c r="B107" s="60" t="s">
        <v>598</v>
      </c>
      <c r="C107" s="88"/>
      <c r="D107" s="26"/>
      <c r="E107" s="8"/>
      <c r="F107" s="24"/>
      <c r="G107" s="26"/>
      <c r="H107" s="8"/>
      <c r="I107" s="24"/>
      <c r="J107" s="252"/>
      <c r="K107" s="253"/>
    </row>
    <row r="108" spans="1:11" s="2" customFormat="1" x14ac:dyDescent="0.2">
      <c r="A108" s="60" t="s">
        <v>181</v>
      </c>
      <c r="B108" s="60" t="s">
        <v>765</v>
      </c>
      <c r="C108" s="88"/>
      <c r="D108" s="26"/>
      <c r="E108" s="8"/>
      <c r="F108" s="24"/>
      <c r="G108" s="26"/>
      <c r="H108" s="8"/>
      <c r="I108" s="24"/>
      <c r="J108" s="252"/>
      <c r="K108" s="253"/>
    </row>
    <row r="109" spans="1:11" s="2" customFormat="1" x14ac:dyDescent="0.2">
      <c r="A109" s="60" t="s">
        <v>201</v>
      </c>
      <c r="B109" s="60" t="s">
        <v>599</v>
      </c>
      <c r="C109" s="88"/>
      <c r="D109" s="26"/>
      <c r="E109" s="8"/>
      <c r="F109" s="24"/>
      <c r="G109" s="26"/>
      <c r="H109" s="8"/>
      <c r="I109" s="24"/>
      <c r="J109" s="252"/>
      <c r="K109" s="253"/>
    </row>
    <row r="110" spans="1:11" s="2" customFormat="1" x14ac:dyDescent="0.2">
      <c r="A110" s="60">
        <v>274</v>
      </c>
      <c r="B110" s="60" t="s">
        <v>600</v>
      </c>
      <c r="C110" s="88"/>
      <c r="D110" s="26"/>
      <c r="E110" s="8"/>
      <c r="F110" s="24"/>
      <c r="G110" s="26"/>
      <c r="H110" s="8"/>
      <c r="I110" s="24"/>
      <c r="J110" s="252"/>
      <c r="K110" s="253"/>
    </row>
    <row r="111" spans="1:11" s="2" customFormat="1" x14ac:dyDescent="0.2">
      <c r="A111" s="60">
        <v>275</v>
      </c>
      <c r="B111" s="60" t="s">
        <v>601</v>
      </c>
      <c r="C111" s="88"/>
      <c r="D111" s="26"/>
      <c r="E111" s="8"/>
      <c r="F111" s="24"/>
      <c r="G111" s="26"/>
      <c r="H111" s="8"/>
      <c r="I111" s="24"/>
      <c r="J111" s="252"/>
      <c r="K111" s="253"/>
    </row>
    <row r="112" spans="1:11" s="2" customFormat="1" x14ac:dyDescent="0.2">
      <c r="A112" s="60">
        <v>277</v>
      </c>
      <c r="B112" s="60" t="s">
        <v>602</v>
      </c>
      <c r="C112" s="88"/>
      <c r="D112" s="26"/>
      <c r="E112" s="8"/>
      <c r="F112" s="24"/>
      <c r="G112" s="26"/>
      <c r="H112" s="8"/>
      <c r="I112" s="24"/>
      <c r="J112" s="252"/>
      <c r="K112" s="253"/>
    </row>
    <row r="113" spans="1:11" s="2" customFormat="1" x14ac:dyDescent="0.2">
      <c r="A113" s="60">
        <v>279</v>
      </c>
      <c r="B113" s="60" t="s">
        <v>593</v>
      </c>
      <c r="C113" s="88"/>
      <c r="D113" s="28"/>
      <c r="E113" s="8"/>
      <c r="F113" s="25"/>
      <c r="G113" s="28"/>
      <c r="H113" s="8"/>
      <c r="I113" s="25"/>
      <c r="J113" s="252"/>
      <c r="K113" s="253"/>
    </row>
    <row r="114" spans="1:11" s="2" customFormat="1" x14ac:dyDescent="0.2">
      <c r="A114" s="83">
        <v>28</v>
      </c>
      <c r="B114" s="83" t="s">
        <v>1037</v>
      </c>
      <c r="C114" s="83"/>
      <c r="D114" s="28"/>
      <c r="E114" s="23"/>
      <c r="F114" s="24"/>
      <c r="G114" s="28"/>
      <c r="H114" s="23"/>
      <c r="I114" s="24"/>
      <c r="J114" s="252"/>
      <c r="K114" s="253"/>
    </row>
    <row r="115" spans="1:11" s="2" customFormat="1" x14ac:dyDescent="0.2">
      <c r="A115" s="60" t="s">
        <v>180</v>
      </c>
      <c r="B115" s="60" t="s">
        <v>603</v>
      </c>
      <c r="C115" s="88"/>
      <c r="D115" s="26"/>
      <c r="E115" s="8"/>
      <c r="F115" s="24"/>
      <c r="G115" s="26"/>
      <c r="H115" s="8"/>
      <c r="I115" s="24"/>
      <c r="J115" s="252"/>
      <c r="K115" s="253"/>
    </row>
    <row r="116" spans="1:11" s="2" customFormat="1" x14ac:dyDescent="0.2">
      <c r="A116" s="60" t="s">
        <v>183</v>
      </c>
      <c r="B116" s="60" t="s">
        <v>862</v>
      </c>
      <c r="C116" s="88"/>
      <c r="D116" s="26"/>
      <c r="E116" s="8"/>
      <c r="F116" s="24"/>
      <c r="G116" s="26"/>
      <c r="H116" s="8"/>
      <c r="I116" s="24"/>
      <c r="J116" s="252"/>
      <c r="K116" s="253"/>
    </row>
    <row r="117" spans="1:11" s="2" customFormat="1" x14ac:dyDescent="0.2">
      <c r="A117" s="60" t="s">
        <v>184</v>
      </c>
      <c r="B117" s="60" t="s">
        <v>863</v>
      </c>
      <c r="C117" s="88"/>
      <c r="D117" s="26"/>
      <c r="E117" s="8"/>
      <c r="F117" s="24"/>
      <c r="G117" s="26"/>
      <c r="H117" s="8"/>
      <c r="I117" s="24"/>
      <c r="J117" s="252"/>
      <c r="K117" s="253"/>
    </row>
    <row r="118" spans="1:11" s="2" customFormat="1" x14ac:dyDescent="0.2">
      <c r="A118" s="60" t="s">
        <v>185</v>
      </c>
      <c r="B118" s="60" t="s">
        <v>864</v>
      </c>
      <c r="C118" s="88"/>
      <c r="D118" s="26"/>
      <c r="E118" s="8"/>
      <c r="F118" s="24"/>
      <c r="G118" s="26"/>
      <c r="H118" s="8"/>
      <c r="I118" s="24"/>
      <c r="J118" s="252"/>
      <c r="K118" s="253"/>
    </row>
    <row r="119" spans="1:11" s="2" customFormat="1" x14ac:dyDescent="0.2">
      <c r="A119" s="60" t="s">
        <v>186</v>
      </c>
      <c r="B119" s="60" t="s">
        <v>865</v>
      </c>
      <c r="C119" s="88"/>
      <c r="D119" s="26"/>
      <c r="E119" s="8"/>
      <c r="F119" s="24"/>
      <c r="G119" s="26"/>
      <c r="H119" s="8"/>
      <c r="I119" s="24"/>
      <c r="J119" s="252"/>
      <c r="K119" s="253"/>
    </row>
    <row r="120" spans="1:11" s="2" customFormat="1" x14ac:dyDescent="0.2">
      <c r="A120" s="60" t="s">
        <v>187</v>
      </c>
      <c r="B120" s="60" t="s">
        <v>604</v>
      </c>
      <c r="C120" s="88"/>
      <c r="D120" s="26"/>
      <c r="E120" s="8"/>
      <c r="F120" s="24"/>
      <c r="G120" s="26"/>
      <c r="H120" s="8"/>
      <c r="I120" s="24"/>
      <c r="J120" s="252"/>
      <c r="K120" s="253"/>
    </row>
    <row r="121" spans="1:11" s="2" customFormat="1" x14ac:dyDescent="0.2">
      <c r="A121" s="60" t="s">
        <v>182</v>
      </c>
      <c r="B121" s="60" t="s">
        <v>605</v>
      </c>
      <c r="C121" s="88"/>
      <c r="D121" s="26"/>
      <c r="E121" s="8"/>
      <c r="F121" s="24"/>
      <c r="G121" s="26"/>
      <c r="H121" s="8"/>
      <c r="I121" s="24"/>
      <c r="J121" s="252"/>
      <c r="K121" s="253"/>
    </row>
    <row r="122" spans="1:11" s="2" customFormat="1" x14ac:dyDescent="0.2">
      <c r="A122" s="60" t="s">
        <v>189</v>
      </c>
      <c r="B122" s="60" t="s">
        <v>606</v>
      </c>
      <c r="C122" s="88"/>
      <c r="D122" s="26"/>
      <c r="E122" s="8"/>
      <c r="F122" s="24"/>
      <c r="G122" s="26"/>
      <c r="H122" s="8"/>
      <c r="I122" s="24"/>
      <c r="J122" s="252"/>
      <c r="K122" s="253"/>
    </row>
    <row r="123" spans="1:11" s="2" customFormat="1" x14ac:dyDescent="0.2">
      <c r="A123" s="60" t="s">
        <v>190</v>
      </c>
      <c r="B123" s="60" t="s">
        <v>868</v>
      </c>
      <c r="C123" s="88"/>
      <c r="D123" s="26"/>
      <c r="E123" s="8"/>
      <c r="F123" s="24"/>
      <c r="G123" s="26"/>
      <c r="H123" s="8"/>
      <c r="I123" s="24"/>
      <c r="J123" s="252"/>
      <c r="K123" s="253"/>
    </row>
    <row r="124" spans="1:11" s="2" customFormat="1" x14ac:dyDescent="0.2">
      <c r="A124" s="60" t="s">
        <v>188</v>
      </c>
      <c r="B124" s="60" t="s">
        <v>866</v>
      </c>
      <c r="C124" s="88"/>
      <c r="D124" s="26"/>
      <c r="E124" s="8"/>
      <c r="F124" s="24"/>
      <c r="G124" s="26"/>
      <c r="H124" s="8"/>
      <c r="I124" s="24"/>
      <c r="J124" s="252"/>
      <c r="K124" s="253"/>
    </row>
    <row r="125" spans="1:11" s="2" customFormat="1" x14ac:dyDescent="0.2">
      <c r="A125" s="60" t="s">
        <v>191</v>
      </c>
      <c r="B125" s="60" t="s">
        <v>867</v>
      </c>
      <c r="C125" s="88"/>
      <c r="D125" s="26"/>
      <c r="E125" s="8"/>
      <c r="F125" s="24"/>
      <c r="G125" s="26"/>
      <c r="H125" s="8"/>
      <c r="I125" s="24"/>
      <c r="J125" s="252"/>
      <c r="K125" s="253"/>
    </row>
    <row r="126" spans="1:11" s="2" customFormat="1" x14ac:dyDescent="0.2">
      <c r="A126" s="60" t="s">
        <v>196</v>
      </c>
      <c r="B126" s="60" t="s">
        <v>771</v>
      </c>
      <c r="C126" s="88"/>
      <c r="D126" s="26"/>
      <c r="E126" s="8"/>
      <c r="F126" s="24"/>
      <c r="G126" s="26"/>
      <c r="H126" s="8"/>
      <c r="I126" s="24"/>
      <c r="J126" s="252"/>
      <c r="K126" s="253"/>
    </row>
    <row r="127" spans="1:11" s="2" customFormat="1" x14ac:dyDescent="0.2">
      <c r="A127" s="60" t="s">
        <v>197</v>
      </c>
      <c r="B127" s="60" t="s">
        <v>869</v>
      </c>
      <c r="C127" s="88"/>
      <c r="D127" s="26"/>
      <c r="E127" s="8"/>
      <c r="F127" s="24"/>
      <c r="G127" s="26"/>
      <c r="H127" s="8"/>
      <c r="I127" s="24"/>
      <c r="J127" s="252"/>
      <c r="K127" s="253"/>
    </row>
    <row r="128" spans="1:11" s="2" customFormat="1" x14ac:dyDescent="0.2">
      <c r="A128" s="60" t="s">
        <v>192</v>
      </c>
      <c r="B128" s="60" t="s">
        <v>870</v>
      </c>
      <c r="C128" s="88"/>
      <c r="D128" s="26"/>
      <c r="E128" s="8"/>
      <c r="F128" s="24"/>
      <c r="G128" s="26"/>
      <c r="H128" s="8"/>
      <c r="I128" s="24"/>
      <c r="J128" s="252"/>
      <c r="K128" s="253"/>
    </row>
    <row r="129" spans="1:11" s="2" customFormat="1" x14ac:dyDescent="0.2">
      <c r="A129" s="60" t="s">
        <v>194</v>
      </c>
      <c r="B129" s="60" t="s">
        <v>871</v>
      </c>
      <c r="C129" s="88"/>
      <c r="D129" s="26"/>
      <c r="E129" s="8"/>
      <c r="F129" s="24"/>
      <c r="G129" s="26"/>
      <c r="H129" s="8"/>
      <c r="I129" s="24"/>
      <c r="J129" s="252"/>
      <c r="K129" s="253"/>
    </row>
    <row r="130" spans="1:11" s="2" customFormat="1" x14ac:dyDescent="0.2">
      <c r="A130" s="60" t="s">
        <v>195</v>
      </c>
      <c r="B130" s="60" t="s">
        <v>872</v>
      </c>
      <c r="C130" s="88"/>
      <c r="D130" s="26"/>
      <c r="E130" s="8"/>
      <c r="F130" s="24"/>
      <c r="G130" s="26"/>
      <c r="H130" s="8"/>
      <c r="I130" s="24"/>
      <c r="J130" s="252"/>
      <c r="K130" s="253"/>
    </row>
    <row r="131" spans="1:11" s="2" customFormat="1" x14ac:dyDescent="0.2">
      <c r="A131" s="60">
        <v>284</v>
      </c>
      <c r="B131" s="60" t="s">
        <v>607</v>
      </c>
      <c r="C131" s="88"/>
      <c r="D131" s="26"/>
      <c r="E131" s="8"/>
      <c r="F131" s="24"/>
      <c r="G131" s="26"/>
      <c r="H131" s="8"/>
      <c r="I131" s="24"/>
      <c r="J131" s="252"/>
      <c r="K131" s="253"/>
    </row>
    <row r="132" spans="1:11" s="2" customFormat="1" x14ac:dyDescent="0.2">
      <c r="A132" s="60" t="s">
        <v>198</v>
      </c>
      <c r="B132" s="60" t="s">
        <v>608</v>
      </c>
      <c r="C132" s="88"/>
      <c r="D132" s="26"/>
      <c r="E132" s="8"/>
      <c r="F132" s="24"/>
      <c r="G132" s="26"/>
      <c r="H132" s="8"/>
      <c r="I132" s="24"/>
      <c r="J132" s="252"/>
      <c r="K132" s="253"/>
    </row>
    <row r="133" spans="1:11" s="2" customFormat="1" x14ac:dyDescent="0.2">
      <c r="A133" s="60" t="s">
        <v>193</v>
      </c>
      <c r="B133" s="61" t="s">
        <v>610</v>
      </c>
      <c r="C133" s="88"/>
      <c r="D133" s="26"/>
      <c r="E133" s="8"/>
      <c r="F133" s="24"/>
      <c r="G133" s="26"/>
      <c r="H133" s="8"/>
      <c r="I133" s="24"/>
      <c r="J133" s="252"/>
      <c r="K133" s="253"/>
    </row>
    <row r="134" spans="1:11" s="2" customFormat="1" x14ac:dyDescent="0.2">
      <c r="A134" s="60" t="s">
        <v>199</v>
      </c>
      <c r="B134" s="61" t="s">
        <v>609</v>
      </c>
      <c r="C134" s="88"/>
      <c r="D134" s="26"/>
      <c r="E134" s="8"/>
      <c r="F134" s="24"/>
      <c r="G134" s="26"/>
      <c r="H134" s="8"/>
      <c r="I134" s="24"/>
      <c r="J134" s="252"/>
      <c r="K134" s="253"/>
    </row>
    <row r="135" spans="1:11" s="2" customFormat="1" x14ac:dyDescent="0.2">
      <c r="A135" s="60" t="s">
        <v>200</v>
      </c>
      <c r="B135" s="61" t="s">
        <v>873</v>
      </c>
      <c r="C135" s="88"/>
      <c r="D135" s="26"/>
      <c r="E135" s="8"/>
      <c r="F135" s="24"/>
      <c r="G135" s="26"/>
      <c r="H135" s="8"/>
      <c r="I135" s="24"/>
      <c r="J135" s="252"/>
      <c r="K135" s="253"/>
    </row>
    <row r="136" spans="1:11" s="2" customFormat="1" x14ac:dyDescent="0.2">
      <c r="A136" s="60">
        <v>286</v>
      </c>
      <c r="B136" s="61" t="s">
        <v>611</v>
      </c>
      <c r="C136" s="88"/>
      <c r="D136" s="26"/>
      <c r="E136" s="8"/>
      <c r="F136" s="24"/>
      <c r="G136" s="26"/>
      <c r="H136" s="8"/>
      <c r="I136" s="24"/>
      <c r="J136" s="252"/>
      <c r="K136" s="253"/>
    </row>
    <row r="137" spans="1:11" s="2" customFormat="1" x14ac:dyDescent="0.2">
      <c r="A137" s="60">
        <v>287</v>
      </c>
      <c r="B137" s="61" t="s">
        <v>612</v>
      </c>
      <c r="C137" s="88"/>
      <c r="D137" s="26"/>
      <c r="E137" s="8"/>
      <c r="F137" s="24"/>
      <c r="G137" s="26"/>
      <c r="H137" s="8"/>
      <c r="I137" s="24"/>
      <c r="J137" s="252"/>
      <c r="K137" s="253"/>
    </row>
    <row r="138" spans="1:11" s="2" customFormat="1" x14ac:dyDescent="0.2">
      <c r="A138" s="60">
        <v>289</v>
      </c>
      <c r="B138" s="60" t="s">
        <v>593</v>
      </c>
      <c r="C138" s="88"/>
      <c r="D138" s="28"/>
      <c r="E138" s="8"/>
      <c r="F138" s="25"/>
      <c r="G138" s="28"/>
      <c r="H138" s="8"/>
      <c r="I138" s="25"/>
      <c r="J138" s="252"/>
      <c r="K138" s="253"/>
    </row>
    <row r="139" spans="1:11" s="10" customFormat="1" x14ac:dyDescent="0.2">
      <c r="A139" s="85">
        <v>3</v>
      </c>
      <c r="B139" s="84" t="s">
        <v>955</v>
      </c>
      <c r="C139" s="87"/>
      <c r="D139" s="28"/>
      <c r="E139" s="23"/>
      <c r="F139" s="24"/>
      <c r="G139" s="28"/>
      <c r="H139" s="23"/>
      <c r="I139" s="24"/>
      <c r="J139" s="252"/>
      <c r="K139" s="253"/>
    </row>
    <row r="140" spans="1:11" s="2" customFormat="1" x14ac:dyDescent="0.2">
      <c r="A140" s="60">
        <v>301</v>
      </c>
      <c r="B140" s="61" t="s">
        <v>781</v>
      </c>
      <c r="C140" s="88"/>
      <c r="D140" s="26"/>
      <c r="E140" s="8"/>
      <c r="F140" s="24"/>
      <c r="G140" s="26"/>
      <c r="H140" s="8"/>
      <c r="I140" s="24"/>
      <c r="J140" s="252"/>
      <c r="K140" s="253"/>
    </row>
    <row r="141" spans="1:11" s="2" customFormat="1" x14ac:dyDescent="0.2">
      <c r="A141" s="60">
        <v>302</v>
      </c>
      <c r="B141" s="61" t="s">
        <v>783</v>
      </c>
      <c r="C141" s="88"/>
      <c r="D141" s="26"/>
      <c r="E141" s="8"/>
      <c r="F141" s="24"/>
      <c r="G141" s="26"/>
      <c r="H141" s="8"/>
      <c r="I141" s="24"/>
      <c r="J141" s="252"/>
      <c r="K141" s="253"/>
    </row>
    <row r="142" spans="1:11" s="2" customFormat="1" x14ac:dyDescent="0.2">
      <c r="A142" s="60">
        <v>303</v>
      </c>
      <c r="B142" s="61" t="s">
        <v>874</v>
      </c>
      <c r="C142" s="88"/>
      <c r="D142" s="26"/>
      <c r="E142" s="8"/>
      <c r="F142" s="24"/>
      <c r="G142" s="26"/>
      <c r="H142" s="8"/>
      <c r="I142" s="24"/>
      <c r="J142" s="252"/>
      <c r="K142" s="253"/>
    </row>
    <row r="143" spans="1:11" s="2" customFormat="1" x14ac:dyDescent="0.2">
      <c r="A143" s="60">
        <v>304</v>
      </c>
      <c r="B143" s="61" t="s">
        <v>786</v>
      </c>
      <c r="C143" s="88"/>
      <c r="D143" s="26"/>
      <c r="E143" s="8"/>
      <c r="F143" s="24"/>
      <c r="G143" s="26"/>
      <c r="H143" s="8"/>
      <c r="I143" s="24"/>
      <c r="J143" s="252"/>
      <c r="K143" s="253"/>
    </row>
    <row r="144" spans="1:11" s="2" customFormat="1" x14ac:dyDescent="0.2">
      <c r="A144" s="60">
        <v>305</v>
      </c>
      <c r="B144" s="61" t="s">
        <v>788</v>
      </c>
      <c r="C144" s="88"/>
      <c r="D144" s="26"/>
      <c r="E144" s="8"/>
      <c r="F144" s="24"/>
      <c r="G144" s="26"/>
      <c r="H144" s="8"/>
      <c r="I144" s="24"/>
      <c r="J144" s="252"/>
      <c r="K144" s="253"/>
    </row>
    <row r="145" spans="1:11" s="2" customFormat="1" x14ac:dyDescent="0.2">
      <c r="A145" s="60">
        <v>306</v>
      </c>
      <c r="B145" s="61" t="s">
        <v>787</v>
      </c>
      <c r="C145" s="88"/>
      <c r="D145" s="26"/>
      <c r="E145" s="8"/>
      <c r="F145" s="24"/>
      <c r="G145" s="26"/>
      <c r="H145" s="8"/>
      <c r="I145" s="24"/>
      <c r="J145" s="252"/>
      <c r="K145" s="253"/>
    </row>
    <row r="146" spans="1:11" s="2" customFormat="1" x14ac:dyDescent="0.2">
      <c r="A146" s="60">
        <v>307</v>
      </c>
      <c r="B146" s="61" t="s">
        <v>789</v>
      </c>
      <c r="C146" s="88"/>
      <c r="D146" s="26"/>
      <c r="E146" s="8"/>
      <c r="F146" s="24"/>
      <c r="G146" s="26"/>
      <c r="H146" s="8"/>
      <c r="I146" s="24"/>
      <c r="J146" s="252"/>
      <c r="K146" s="253"/>
    </row>
    <row r="147" spans="1:11" s="2" customFormat="1" x14ac:dyDescent="0.2">
      <c r="A147" s="60">
        <v>308</v>
      </c>
      <c r="B147" s="61" t="s">
        <v>791</v>
      </c>
      <c r="C147" s="88"/>
      <c r="D147" s="26"/>
      <c r="E147" s="8"/>
      <c r="F147" s="24"/>
      <c r="G147" s="26"/>
      <c r="H147" s="8"/>
      <c r="I147" s="24"/>
      <c r="J147" s="252"/>
      <c r="K147" s="253"/>
    </row>
    <row r="148" spans="1:11" s="2" customFormat="1" x14ac:dyDescent="0.2">
      <c r="A148" s="60">
        <v>309</v>
      </c>
      <c r="B148" s="61" t="s">
        <v>776</v>
      </c>
      <c r="C148" s="88"/>
      <c r="D148" s="26"/>
      <c r="E148" s="8"/>
      <c r="F148" s="24"/>
      <c r="G148" s="26"/>
      <c r="H148" s="8"/>
      <c r="I148" s="24"/>
      <c r="J148" s="252"/>
      <c r="K148" s="253"/>
    </row>
    <row r="149" spans="1:11" s="2" customFormat="1" x14ac:dyDescent="0.2">
      <c r="A149" s="60">
        <v>310</v>
      </c>
      <c r="B149" s="61" t="s">
        <v>792</v>
      </c>
      <c r="C149" s="88"/>
      <c r="D149" s="26"/>
      <c r="E149" s="8"/>
      <c r="F149" s="24"/>
      <c r="G149" s="26"/>
      <c r="H149" s="8"/>
      <c r="I149" s="24"/>
      <c r="J149" s="252"/>
      <c r="K149" s="253"/>
    </row>
    <row r="150" spans="1:11" s="2" customFormat="1" x14ac:dyDescent="0.2">
      <c r="A150" s="60">
        <v>311</v>
      </c>
      <c r="B150" s="61" t="s">
        <v>793</v>
      </c>
      <c r="C150" s="88"/>
      <c r="D150" s="26"/>
      <c r="E150" s="8"/>
      <c r="F150" s="24"/>
      <c r="G150" s="26"/>
      <c r="H150" s="8"/>
      <c r="I150" s="24"/>
      <c r="J150" s="252"/>
      <c r="K150" s="253"/>
    </row>
    <row r="151" spans="1:11" s="2" customFormat="1" x14ac:dyDescent="0.2">
      <c r="A151" s="60">
        <v>312</v>
      </c>
      <c r="B151" s="61" t="s">
        <v>777</v>
      </c>
      <c r="C151" s="88"/>
      <c r="D151" s="26"/>
      <c r="E151" s="8"/>
      <c r="F151" s="24"/>
      <c r="G151" s="26"/>
      <c r="H151" s="8"/>
      <c r="I151" s="24"/>
      <c r="J151" s="252"/>
      <c r="K151" s="253"/>
    </row>
    <row r="152" spans="1:11" s="2" customFormat="1" x14ac:dyDescent="0.2">
      <c r="A152" s="60">
        <v>313</v>
      </c>
      <c r="B152" s="61" t="s">
        <v>778</v>
      </c>
      <c r="C152" s="88"/>
      <c r="D152" s="26"/>
      <c r="E152" s="8"/>
      <c r="F152" s="24"/>
      <c r="G152" s="26"/>
      <c r="H152" s="8"/>
      <c r="I152" s="24"/>
      <c r="J152" s="252"/>
      <c r="K152" s="253"/>
    </row>
    <row r="153" spans="1:11" s="2" customFormat="1" x14ac:dyDescent="0.2">
      <c r="A153" s="60">
        <v>314</v>
      </c>
      <c r="B153" s="61" t="s">
        <v>779</v>
      </c>
      <c r="C153" s="88"/>
      <c r="D153" s="26"/>
      <c r="E153" s="8"/>
      <c r="F153" s="24"/>
      <c r="G153" s="26"/>
      <c r="H153" s="8"/>
      <c r="I153" s="24"/>
      <c r="J153" s="252"/>
      <c r="K153" s="253"/>
    </row>
    <row r="154" spans="1:11" s="2" customFormat="1" x14ac:dyDescent="0.2">
      <c r="A154" s="60">
        <v>315</v>
      </c>
      <c r="B154" s="61" t="s">
        <v>780</v>
      </c>
      <c r="C154" s="88"/>
      <c r="D154" s="26"/>
      <c r="E154" s="8"/>
      <c r="F154" s="24"/>
      <c r="G154" s="26"/>
      <c r="H154" s="8"/>
      <c r="I154" s="24"/>
      <c r="J154" s="252"/>
      <c r="K154" s="253"/>
    </row>
    <row r="155" spans="1:11" s="2" customFormat="1" x14ac:dyDescent="0.2">
      <c r="A155" s="60">
        <v>316</v>
      </c>
      <c r="B155" s="61" t="s">
        <v>798</v>
      </c>
      <c r="C155" s="88"/>
      <c r="D155" s="26"/>
      <c r="E155" s="8"/>
      <c r="F155" s="24"/>
      <c r="G155" s="26"/>
      <c r="H155" s="8"/>
      <c r="I155" s="24"/>
      <c r="J155" s="252"/>
      <c r="K155" s="253"/>
    </row>
    <row r="156" spans="1:11" s="2" customFormat="1" x14ac:dyDescent="0.2">
      <c r="A156" s="60">
        <v>317</v>
      </c>
      <c r="B156" s="61" t="s">
        <v>954</v>
      </c>
      <c r="C156" s="88"/>
      <c r="D156" s="26"/>
      <c r="E156" s="8"/>
      <c r="F156" s="24"/>
      <c r="G156" s="26"/>
      <c r="H156" s="8"/>
      <c r="I156" s="24"/>
      <c r="J156" s="252"/>
      <c r="K156" s="253"/>
    </row>
    <row r="157" spans="1:11" s="2" customFormat="1" x14ac:dyDescent="0.2">
      <c r="A157" s="60">
        <v>318</v>
      </c>
      <c r="B157" s="61" t="s">
        <v>953</v>
      </c>
      <c r="C157" s="88"/>
      <c r="D157" s="26"/>
      <c r="E157" s="8"/>
      <c r="F157" s="24"/>
      <c r="G157" s="26"/>
      <c r="H157" s="8"/>
      <c r="I157" s="24"/>
      <c r="J157" s="252"/>
      <c r="K157" s="253"/>
    </row>
    <row r="158" spans="1:11" s="2" customFormat="1" x14ac:dyDescent="0.2">
      <c r="A158" s="60">
        <v>319</v>
      </c>
      <c r="B158" s="60" t="s">
        <v>593</v>
      </c>
      <c r="C158" s="88"/>
      <c r="D158" s="28"/>
      <c r="E158" s="8"/>
      <c r="F158" s="25"/>
      <c r="G158" s="28"/>
      <c r="H158" s="8"/>
      <c r="I158" s="25"/>
      <c r="J158" s="252"/>
      <c r="K158" s="253"/>
    </row>
    <row r="159" spans="1:11" s="10" customFormat="1" x14ac:dyDescent="0.2">
      <c r="A159" s="85">
        <v>4</v>
      </c>
      <c r="B159" s="84" t="s">
        <v>613</v>
      </c>
      <c r="C159" s="87"/>
      <c r="D159" s="28"/>
      <c r="E159" s="23"/>
      <c r="F159" s="24"/>
      <c r="G159" s="28"/>
      <c r="H159" s="23"/>
      <c r="I159" s="24"/>
      <c r="J159" s="252"/>
      <c r="K159" s="253"/>
    </row>
    <row r="160" spans="1:11" s="2" customFormat="1" x14ac:dyDescent="0.2">
      <c r="A160" s="60">
        <v>421</v>
      </c>
      <c r="B160" s="61" t="s">
        <v>800</v>
      </c>
      <c r="C160" s="88"/>
      <c r="D160" s="26"/>
      <c r="E160" s="8"/>
      <c r="F160" s="24"/>
      <c r="G160" s="26"/>
      <c r="H160" s="8"/>
      <c r="I160" s="24"/>
      <c r="J160" s="252"/>
      <c r="K160" s="253"/>
    </row>
    <row r="161" spans="1:11" s="2" customFormat="1" x14ac:dyDescent="0.2">
      <c r="A161" s="60">
        <v>422</v>
      </c>
      <c r="B161" s="61" t="s">
        <v>614</v>
      </c>
      <c r="C161" s="88"/>
      <c r="D161" s="26"/>
      <c r="E161" s="8"/>
      <c r="F161" s="24"/>
      <c r="G161" s="26"/>
      <c r="H161" s="8"/>
      <c r="I161" s="24"/>
      <c r="J161" s="252"/>
      <c r="K161" s="253"/>
    </row>
    <row r="162" spans="1:11" s="2" customFormat="1" x14ac:dyDescent="0.2">
      <c r="A162" s="60">
        <v>423</v>
      </c>
      <c r="B162" s="61" t="s">
        <v>615</v>
      </c>
      <c r="C162" s="88"/>
      <c r="D162" s="26"/>
      <c r="E162" s="8"/>
      <c r="F162" s="24"/>
      <c r="G162" s="26"/>
      <c r="H162" s="8"/>
      <c r="I162" s="24"/>
      <c r="J162" s="252"/>
      <c r="K162" s="253"/>
    </row>
    <row r="163" spans="1:11" s="2" customFormat="1" x14ac:dyDescent="0.2">
      <c r="A163" s="60">
        <v>425</v>
      </c>
      <c r="B163" s="61" t="s">
        <v>54</v>
      </c>
      <c r="C163" s="88"/>
      <c r="D163" s="26"/>
      <c r="E163" s="8"/>
      <c r="F163" s="24"/>
      <c r="G163" s="26"/>
      <c r="H163" s="8"/>
      <c r="I163" s="24"/>
      <c r="J163" s="252"/>
      <c r="K163" s="253"/>
    </row>
    <row r="164" spans="1:11" s="2" customFormat="1" x14ac:dyDescent="0.2">
      <c r="A164" s="60">
        <v>426</v>
      </c>
      <c r="B164" s="61" t="s">
        <v>616</v>
      </c>
      <c r="C164" s="88"/>
      <c r="D164" s="26"/>
      <c r="E164" s="8"/>
      <c r="F164" s="24"/>
      <c r="G164" s="26"/>
      <c r="H164" s="8"/>
      <c r="I164" s="24"/>
      <c r="J164" s="252"/>
      <c r="K164" s="253"/>
    </row>
    <row r="165" spans="1:11" s="2" customFormat="1" x14ac:dyDescent="0.2">
      <c r="A165" s="60">
        <v>429</v>
      </c>
      <c r="B165" s="60" t="s">
        <v>593</v>
      </c>
      <c r="C165" s="88"/>
      <c r="D165" s="28"/>
      <c r="E165" s="16"/>
      <c r="F165" s="25"/>
      <c r="G165" s="28"/>
      <c r="H165" s="16"/>
      <c r="I165" s="25"/>
      <c r="J165" s="252"/>
      <c r="K165" s="253"/>
    </row>
    <row r="166" spans="1:11" s="10" customFormat="1" x14ac:dyDescent="0.2">
      <c r="A166" s="85">
        <v>9</v>
      </c>
      <c r="B166" s="84" t="s">
        <v>617</v>
      </c>
      <c r="C166" s="87"/>
      <c r="D166" s="28"/>
      <c r="E166" s="23"/>
      <c r="F166" s="24"/>
      <c r="G166" s="28"/>
      <c r="H166" s="23"/>
      <c r="I166" s="24"/>
      <c r="J166" s="252"/>
      <c r="K166" s="253"/>
    </row>
    <row r="167" spans="1:11" s="2" customFormat="1" x14ac:dyDescent="0.2">
      <c r="A167" s="60">
        <v>900</v>
      </c>
      <c r="B167" s="61" t="s">
        <v>618</v>
      </c>
      <c r="C167" s="88"/>
      <c r="D167" s="26"/>
      <c r="E167" s="8"/>
      <c r="F167" s="24"/>
      <c r="G167" s="26"/>
      <c r="H167" s="8"/>
      <c r="I167" s="24"/>
      <c r="J167" s="252"/>
      <c r="K167" s="253"/>
    </row>
    <row r="168" spans="1:11" s="2" customFormat="1" x14ac:dyDescent="0.2">
      <c r="A168" s="60">
        <v>910</v>
      </c>
      <c r="B168" s="61" t="s">
        <v>619</v>
      </c>
      <c r="C168" s="88"/>
      <c r="D168" s="26"/>
      <c r="E168" s="8"/>
      <c r="F168" s="24"/>
      <c r="G168" s="26"/>
      <c r="H168" s="8"/>
      <c r="I168" s="24"/>
      <c r="J168" s="252"/>
      <c r="K168" s="253"/>
    </row>
    <row r="169" spans="1:11" s="2" customFormat="1" x14ac:dyDescent="0.2">
      <c r="A169" s="60">
        <v>920</v>
      </c>
      <c r="B169" s="61" t="s">
        <v>620</v>
      </c>
      <c r="C169" s="88"/>
      <c r="D169" s="26"/>
      <c r="E169" s="8"/>
      <c r="F169" s="24"/>
      <c r="G169" s="26"/>
      <c r="H169" s="8"/>
      <c r="I169" s="24"/>
      <c r="J169" s="252"/>
      <c r="K169" s="253"/>
    </row>
    <row r="170" spans="1:11" s="2" customFormat="1" x14ac:dyDescent="0.2">
      <c r="A170" s="60">
        <v>930</v>
      </c>
      <c r="B170" s="61" t="s">
        <v>621</v>
      </c>
      <c r="C170" s="88"/>
      <c r="D170" s="26"/>
      <c r="E170" s="8"/>
      <c r="F170" s="24"/>
      <c r="G170" s="26"/>
      <c r="H170" s="8"/>
      <c r="I170" s="24"/>
      <c r="J170" s="252"/>
      <c r="K170" s="253"/>
    </row>
    <row r="171" spans="1:11" s="2" customFormat="1" x14ac:dyDescent="0.2">
      <c r="A171" s="60">
        <v>940</v>
      </c>
      <c r="B171" s="61" t="s">
        <v>622</v>
      </c>
      <c r="C171" s="88"/>
      <c r="D171" s="26"/>
      <c r="E171" s="8"/>
      <c r="F171" s="24"/>
      <c r="G171" s="26"/>
      <c r="H171" s="8"/>
      <c r="I171" s="24"/>
      <c r="J171" s="252"/>
      <c r="K171" s="253"/>
    </row>
    <row r="172" spans="1:11" s="2" customFormat="1" x14ac:dyDescent="0.2">
      <c r="A172" s="60">
        <v>950</v>
      </c>
      <c r="B172" s="61" t="s">
        <v>623</v>
      </c>
      <c r="C172" s="88"/>
      <c r="D172" s="26"/>
      <c r="E172" s="8"/>
      <c r="F172" s="24"/>
      <c r="G172" s="26"/>
      <c r="H172" s="8"/>
      <c r="I172" s="24"/>
      <c r="J172" s="252"/>
      <c r="K172" s="253"/>
    </row>
    <row r="173" spans="1:11" s="2" customFormat="1" x14ac:dyDescent="0.2">
      <c r="A173" s="60">
        <v>960</v>
      </c>
      <c r="B173" s="61" t="s">
        <v>624</v>
      </c>
      <c r="C173" s="88"/>
      <c r="D173" s="26"/>
      <c r="E173" s="8"/>
      <c r="F173" s="24"/>
      <c r="G173" s="26"/>
      <c r="H173" s="8"/>
      <c r="I173" s="24"/>
      <c r="J173" s="252"/>
      <c r="K173" s="253"/>
    </row>
    <row r="174" spans="1:11" s="2" customFormat="1" x14ac:dyDescent="0.2">
      <c r="A174" s="60">
        <v>981</v>
      </c>
      <c r="B174" s="61" t="s">
        <v>625</v>
      </c>
      <c r="C174" s="88"/>
      <c r="D174" s="26"/>
      <c r="E174" s="8"/>
      <c r="F174" s="24"/>
      <c r="G174" s="26"/>
      <c r="H174" s="8"/>
      <c r="I174" s="24"/>
      <c r="J174" s="252"/>
      <c r="K174" s="253"/>
    </row>
    <row r="175" spans="1:11" s="2" customFormat="1" x14ac:dyDescent="0.2">
      <c r="A175" s="60">
        <v>982</v>
      </c>
      <c r="B175" s="61" t="s">
        <v>626</v>
      </c>
      <c r="C175" s="88"/>
      <c r="D175" s="26"/>
      <c r="E175" s="8"/>
      <c r="F175" s="24"/>
      <c r="G175" s="26"/>
      <c r="H175" s="8"/>
      <c r="I175" s="24"/>
      <c r="J175" s="252"/>
      <c r="K175" s="253"/>
    </row>
    <row r="176" spans="1:11" s="2" customFormat="1" x14ac:dyDescent="0.2">
      <c r="A176" s="60">
        <v>983</v>
      </c>
      <c r="B176" s="61" t="s">
        <v>627</v>
      </c>
      <c r="C176" s="88"/>
      <c r="D176" s="26"/>
      <c r="E176" s="8"/>
      <c r="F176" s="24"/>
      <c r="G176" s="26"/>
      <c r="H176" s="8"/>
      <c r="I176" s="24"/>
      <c r="J176" s="252"/>
      <c r="K176" s="253"/>
    </row>
    <row r="177" spans="1:11" s="2" customFormat="1" x14ac:dyDescent="0.2">
      <c r="A177" s="60">
        <v>984</v>
      </c>
      <c r="B177" s="61" t="s">
        <v>628</v>
      </c>
      <c r="C177" s="88"/>
      <c r="D177" s="26"/>
      <c r="E177" s="8"/>
      <c r="F177" s="24"/>
      <c r="G177" s="26"/>
      <c r="H177" s="8"/>
      <c r="I177" s="24"/>
      <c r="J177" s="252"/>
      <c r="K177" s="253"/>
    </row>
    <row r="178" spans="1:11" s="2" customFormat="1" x14ac:dyDescent="0.2">
      <c r="A178" s="60">
        <v>985</v>
      </c>
      <c r="B178" s="61" t="s">
        <v>377</v>
      </c>
      <c r="C178" s="88"/>
      <c r="D178" s="26"/>
      <c r="E178" s="8"/>
      <c r="F178" s="24"/>
      <c r="G178" s="26"/>
      <c r="H178" s="8"/>
      <c r="I178" s="24"/>
      <c r="J178" s="252"/>
      <c r="K178" s="253"/>
    </row>
    <row r="179" spans="1:11" s="2" customFormat="1" x14ac:dyDescent="0.2">
      <c r="A179" s="60">
        <v>986</v>
      </c>
      <c r="B179" s="63" t="s">
        <v>629</v>
      </c>
      <c r="C179" s="88"/>
      <c r="D179" s="26"/>
      <c r="E179" s="8"/>
      <c r="F179" s="24"/>
      <c r="G179" s="26"/>
      <c r="H179" s="8"/>
      <c r="I179" s="24"/>
      <c r="J179" s="252"/>
      <c r="K179" s="253"/>
    </row>
    <row r="180" spans="1:11" s="2" customFormat="1" x14ac:dyDescent="0.2">
      <c r="A180" s="60">
        <v>989</v>
      </c>
      <c r="B180" s="60" t="s">
        <v>593</v>
      </c>
      <c r="C180" s="88"/>
      <c r="D180" s="28"/>
      <c r="E180" s="8"/>
      <c r="F180" s="25"/>
      <c r="G180" s="28"/>
      <c r="H180" s="8"/>
      <c r="I180" s="25"/>
      <c r="J180" s="252"/>
      <c r="K180" s="253"/>
    </row>
    <row r="181" spans="1:11" s="2" customFormat="1" x14ac:dyDescent="0.2">
      <c r="A181" s="3"/>
      <c r="B181" s="3"/>
      <c r="C181" s="6"/>
      <c r="D181" s="27"/>
      <c r="E181" s="90"/>
      <c r="F181" s="214"/>
      <c r="G181" s="27"/>
      <c r="H181" s="90"/>
      <c r="I181" s="90"/>
      <c r="J181" s="254"/>
      <c r="K181" s="255"/>
    </row>
    <row r="182" spans="1:11" s="2" customFormat="1" x14ac:dyDescent="0.2">
      <c r="A182" s="3"/>
      <c r="B182" s="3"/>
      <c r="C182" s="17" t="s">
        <v>669</v>
      </c>
      <c r="D182" s="211">
        <f>SUM(D13:D181)</f>
        <v>0</v>
      </c>
      <c r="E182" s="212">
        <f>SUM(E13:E181)</f>
        <v>0</v>
      </c>
      <c r="F182" s="213">
        <f t="shared" ref="F182:I182" si="0">SUM(F13:F181)</f>
        <v>0</v>
      </c>
      <c r="G182" s="211">
        <f t="shared" si="0"/>
        <v>0</v>
      </c>
      <c r="H182" s="212">
        <f t="shared" si="0"/>
        <v>0</v>
      </c>
      <c r="I182" s="212">
        <f t="shared" si="0"/>
        <v>0</v>
      </c>
      <c r="J182" s="256"/>
      <c r="K182" s="257"/>
    </row>
    <row r="183" spans="1:11" s="2" customFormat="1" x14ac:dyDescent="0.2">
      <c r="A183" s="3"/>
      <c r="B183" s="3"/>
      <c r="C183" s="5"/>
      <c r="D183" s="30">
        <v>1</v>
      </c>
      <c r="E183" s="12"/>
      <c r="F183" s="12"/>
      <c r="G183" s="30">
        <v>1</v>
      </c>
      <c r="H183" s="12"/>
      <c r="I183" s="91"/>
      <c r="J183" s="256"/>
      <c r="K183" s="257"/>
    </row>
    <row r="184" spans="1:11" s="2" customFormat="1" x14ac:dyDescent="0.2">
      <c r="A184" s="3"/>
      <c r="B184" s="3"/>
      <c r="C184" s="17" t="s">
        <v>936</v>
      </c>
      <c r="D184" s="31">
        <f>SUM(E182:F182)</f>
        <v>0</v>
      </c>
      <c r="E184" s="12"/>
      <c r="F184" s="12"/>
      <c r="G184" s="31">
        <f>SUM(H182:I182)</f>
        <v>0</v>
      </c>
      <c r="H184" s="12"/>
      <c r="I184" s="91"/>
      <c r="J184" s="256"/>
      <c r="K184" s="257"/>
    </row>
    <row r="185" spans="1:11" s="2" customFormat="1" x14ac:dyDescent="0.2">
      <c r="A185" s="3"/>
      <c r="B185" s="3"/>
      <c r="C185" s="17" t="s">
        <v>937</v>
      </c>
      <c r="D185" s="32">
        <f>IF(AND(D182&gt;0,D184&gt;0),D184/D182,0)</f>
        <v>0</v>
      </c>
      <c r="E185" s="12"/>
      <c r="F185" s="11">
        <f>D185</f>
        <v>0</v>
      </c>
      <c r="G185" s="32">
        <f>IF(AND(G182&gt;0,G184&gt;0),G184/G182,0)</f>
        <v>0</v>
      </c>
      <c r="H185" s="12"/>
      <c r="I185" s="92">
        <f>G185</f>
        <v>0</v>
      </c>
      <c r="J185" s="256"/>
      <c r="K185" s="257"/>
    </row>
    <row r="186" spans="1:11" s="2" customFormat="1" x14ac:dyDescent="0.2">
      <c r="A186" s="3"/>
      <c r="B186" s="3"/>
      <c r="C186" s="5"/>
      <c r="D186" s="33"/>
      <c r="E186" s="13">
        <f>F182*F185</f>
        <v>0</v>
      </c>
      <c r="F186" s="34"/>
      <c r="G186" s="33"/>
      <c r="H186" s="13">
        <f>I182*I185</f>
        <v>0</v>
      </c>
      <c r="I186" s="93"/>
      <c r="J186" s="256"/>
      <c r="K186" s="257"/>
    </row>
    <row r="187" spans="1:11" s="2" customFormat="1" x14ac:dyDescent="0.2">
      <c r="A187" s="3"/>
      <c r="B187" s="3"/>
      <c r="C187" s="18" t="s">
        <v>938</v>
      </c>
      <c r="D187" s="33"/>
      <c r="E187" s="21">
        <f>SUM(E182:E186)</f>
        <v>0</v>
      </c>
      <c r="F187" s="20"/>
      <c r="G187" s="33"/>
      <c r="H187" s="21">
        <f>SUM(H182:H186)</f>
        <v>0</v>
      </c>
      <c r="I187" s="20"/>
      <c r="J187" s="256"/>
      <c r="K187" s="257"/>
    </row>
    <row r="188" spans="1:11" s="2" customFormat="1" x14ac:dyDescent="0.2">
      <c r="A188" s="3"/>
      <c r="B188" s="3"/>
      <c r="C188" s="17" t="s">
        <v>939</v>
      </c>
      <c r="D188" s="33"/>
      <c r="E188" s="14"/>
      <c r="F188" s="14"/>
      <c r="G188" s="33"/>
      <c r="H188" s="14"/>
      <c r="I188" s="14"/>
      <c r="J188" s="256"/>
      <c r="K188" s="257"/>
    </row>
    <row r="189" spans="1:11" s="2" customFormat="1" ht="13.5" thickBot="1" x14ac:dyDescent="0.25">
      <c r="A189" s="3"/>
      <c r="B189" s="3"/>
      <c r="C189" s="17"/>
      <c r="D189" s="202"/>
      <c r="E189" s="206"/>
      <c r="F189" s="206"/>
      <c r="G189" s="202"/>
      <c r="H189" s="206"/>
      <c r="I189" s="206"/>
      <c r="J189" s="258"/>
      <c r="K189" s="259"/>
    </row>
    <row r="190" spans="1:11" s="2" customFormat="1" x14ac:dyDescent="0.2">
      <c r="A190" s="83">
        <v>29</v>
      </c>
      <c r="B190" s="83" t="s">
        <v>1038</v>
      </c>
      <c r="C190" s="83"/>
      <c r="D190" s="26"/>
      <c r="E190" s="23"/>
      <c r="F190" s="24"/>
      <c r="G190" s="26"/>
      <c r="H190" s="23"/>
      <c r="I190" s="24"/>
      <c r="J190" s="252"/>
      <c r="K190" s="257"/>
    </row>
    <row r="191" spans="1:11" s="2" customFormat="1" x14ac:dyDescent="0.2">
      <c r="A191" s="3">
        <v>291</v>
      </c>
      <c r="B191" s="60" t="s">
        <v>630</v>
      </c>
      <c r="C191" s="88"/>
      <c r="D191" s="29"/>
      <c r="E191" s="8"/>
      <c r="F191" s="25"/>
      <c r="G191" s="29"/>
      <c r="H191" s="8"/>
      <c r="I191" s="25"/>
      <c r="J191" s="252"/>
      <c r="K191" s="257"/>
    </row>
    <row r="192" spans="1:11" s="2" customFormat="1" x14ac:dyDescent="0.2">
      <c r="A192" s="3">
        <v>292</v>
      </c>
      <c r="B192" s="60" t="s">
        <v>631</v>
      </c>
      <c r="C192" s="88"/>
      <c r="D192" s="29"/>
      <c r="E192" s="8"/>
      <c r="F192" s="25"/>
      <c r="G192" s="29"/>
      <c r="H192" s="8"/>
      <c r="I192" s="25"/>
      <c r="J192" s="252"/>
      <c r="K192" s="257"/>
    </row>
    <row r="193" spans="1:11" s="2" customFormat="1" x14ac:dyDescent="0.2">
      <c r="A193" s="3">
        <v>293</v>
      </c>
      <c r="B193" s="60" t="s">
        <v>818</v>
      </c>
      <c r="C193" s="88"/>
      <c r="D193" s="29"/>
      <c r="E193" s="8"/>
      <c r="F193" s="25"/>
      <c r="G193" s="29"/>
      <c r="H193" s="8"/>
      <c r="I193" s="25"/>
      <c r="J193" s="252"/>
      <c r="K193" s="257"/>
    </row>
    <row r="194" spans="1:11" s="2" customFormat="1" x14ac:dyDescent="0.2">
      <c r="A194" s="3">
        <v>294</v>
      </c>
      <c r="B194" s="60" t="s">
        <v>820</v>
      </c>
      <c r="C194" s="88"/>
      <c r="D194" s="29"/>
      <c r="E194" s="8"/>
      <c r="F194" s="25"/>
      <c r="G194" s="29"/>
      <c r="H194" s="8"/>
      <c r="I194" s="25"/>
      <c r="J194" s="252"/>
      <c r="K194" s="257"/>
    </row>
    <row r="195" spans="1:11" s="2" customFormat="1" x14ac:dyDescent="0.2">
      <c r="A195" s="3">
        <v>295</v>
      </c>
      <c r="B195" s="60" t="s">
        <v>822</v>
      </c>
      <c r="C195" s="88"/>
      <c r="D195" s="29"/>
      <c r="E195" s="8"/>
      <c r="F195" s="25"/>
      <c r="G195" s="29"/>
      <c r="H195" s="8"/>
      <c r="I195" s="25"/>
      <c r="J195" s="252"/>
      <c r="K195" s="257"/>
    </row>
    <row r="196" spans="1:11" s="2" customFormat="1" x14ac:dyDescent="0.2">
      <c r="A196" s="60" t="s">
        <v>203</v>
      </c>
      <c r="B196" s="60" t="s">
        <v>632</v>
      </c>
      <c r="C196" s="88"/>
      <c r="D196" s="29"/>
      <c r="E196" s="8"/>
      <c r="F196" s="25"/>
      <c r="G196" s="29"/>
      <c r="H196" s="8"/>
      <c r="I196" s="25"/>
      <c r="J196" s="252"/>
      <c r="K196" s="257"/>
    </row>
    <row r="197" spans="1:11" s="2" customFormat="1" x14ac:dyDescent="0.2">
      <c r="A197" s="60" t="s">
        <v>204</v>
      </c>
      <c r="B197" s="60" t="s">
        <v>633</v>
      </c>
      <c r="C197" s="88"/>
      <c r="D197" s="29"/>
      <c r="E197" s="8"/>
      <c r="F197" s="25"/>
      <c r="G197" s="29"/>
      <c r="H197" s="8"/>
      <c r="I197" s="25"/>
      <c r="J197" s="252"/>
      <c r="K197" s="257"/>
    </row>
    <row r="198" spans="1:11" s="2" customFormat="1" x14ac:dyDescent="0.2">
      <c r="A198" s="60" t="s">
        <v>205</v>
      </c>
      <c r="B198" s="60" t="s">
        <v>634</v>
      </c>
      <c r="C198" s="88"/>
      <c r="D198" s="29"/>
      <c r="E198" s="8"/>
      <c r="F198" s="25"/>
      <c r="G198" s="29"/>
      <c r="H198" s="8"/>
      <c r="I198" s="25"/>
      <c r="J198" s="252"/>
      <c r="K198" s="257"/>
    </row>
    <row r="199" spans="1:11" s="2" customFormat="1" x14ac:dyDescent="0.2">
      <c r="A199" s="60" t="s">
        <v>206</v>
      </c>
      <c r="B199" s="60" t="s">
        <v>827</v>
      </c>
      <c r="C199" s="88"/>
      <c r="D199" s="29"/>
      <c r="E199" s="8"/>
      <c r="F199" s="25"/>
      <c r="G199" s="29"/>
      <c r="H199" s="8"/>
      <c r="I199" s="25"/>
      <c r="J199" s="252"/>
      <c r="K199" s="257"/>
    </row>
    <row r="200" spans="1:11" s="2" customFormat="1" x14ac:dyDescent="0.2">
      <c r="A200" s="60">
        <v>297</v>
      </c>
      <c r="B200" s="60" t="s">
        <v>829</v>
      </c>
      <c r="C200" s="88"/>
      <c r="D200" s="29"/>
      <c r="E200" s="8"/>
      <c r="F200" s="25"/>
      <c r="G200" s="29"/>
      <c r="H200" s="8"/>
      <c r="I200" s="25"/>
      <c r="J200" s="252"/>
      <c r="K200" s="257"/>
    </row>
    <row r="201" spans="1:11" s="2" customFormat="1" x14ac:dyDescent="0.2">
      <c r="A201" s="60">
        <v>298</v>
      </c>
      <c r="B201" s="60" t="s">
        <v>831</v>
      </c>
      <c r="C201" s="88"/>
      <c r="D201" s="29"/>
      <c r="E201" s="8"/>
      <c r="F201" s="25"/>
      <c r="G201" s="29"/>
      <c r="H201" s="8"/>
      <c r="I201" s="25"/>
      <c r="J201" s="252"/>
      <c r="K201" s="257"/>
    </row>
    <row r="202" spans="1:11" s="2" customFormat="1" x14ac:dyDescent="0.2">
      <c r="A202" s="83">
        <v>5</v>
      </c>
      <c r="B202" s="83" t="s">
        <v>207</v>
      </c>
      <c r="C202" s="83"/>
      <c r="D202" s="29"/>
      <c r="E202" s="8"/>
      <c r="F202" s="25"/>
      <c r="G202" s="29"/>
      <c r="H202" s="8"/>
      <c r="I202" s="25"/>
      <c r="J202" s="260"/>
      <c r="K202" s="257"/>
    </row>
    <row r="203" spans="1:11" s="2" customFormat="1" x14ac:dyDescent="0.2">
      <c r="A203" s="3">
        <v>500</v>
      </c>
      <c r="B203" s="60" t="s">
        <v>635</v>
      </c>
      <c r="C203" s="88"/>
      <c r="D203" s="29"/>
      <c r="E203" s="8"/>
      <c r="F203" s="25"/>
      <c r="G203" s="29"/>
      <c r="H203" s="8"/>
      <c r="I203" s="25"/>
      <c r="J203" s="252"/>
      <c r="K203" s="257"/>
    </row>
    <row r="204" spans="1:11" s="2" customFormat="1" x14ac:dyDescent="0.2">
      <c r="A204" s="3">
        <v>521</v>
      </c>
      <c r="B204" s="60" t="s">
        <v>636</v>
      </c>
      <c r="C204" s="88"/>
      <c r="D204" s="29"/>
      <c r="E204" s="8"/>
      <c r="F204" s="25"/>
      <c r="G204" s="29"/>
      <c r="H204" s="8"/>
      <c r="I204" s="25"/>
      <c r="J204" s="252"/>
      <c r="K204" s="257"/>
    </row>
    <row r="205" spans="1:11" s="2" customFormat="1" x14ac:dyDescent="0.2">
      <c r="A205" s="3">
        <v>522</v>
      </c>
      <c r="B205" s="60" t="s">
        <v>637</v>
      </c>
      <c r="C205" s="88"/>
      <c r="D205" s="29"/>
      <c r="E205" s="8"/>
      <c r="F205" s="25"/>
      <c r="G205" s="29"/>
      <c r="H205" s="8"/>
      <c r="I205" s="25"/>
      <c r="J205" s="252"/>
      <c r="K205" s="257"/>
    </row>
    <row r="206" spans="1:11" s="2" customFormat="1" x14ac:dyDescent="0.2">
      <c r="A206" s="3">
        <v>523</v>
      </c>
      <c r="B206" s="60" t="s">
        <v>1</v>
      </c>
      <c r="C206" s="88"/>
      <c r="D206" s="29"/>
      <c r="E206" s="8"/>
      <c r="F206" s="25"/>
      <c r="G206" s="29"/>
      <c r="H206" s="8"/>
      <c r="I206" s="25"/>
      <c r="J206" s="252"/>
      <c r="K206" s="257"/>
    </row>
    <row r="207" spans="1:11" s="2" customFormat="1" x14ac:dyDescent="0.2">
      <c r="A207" s="3">
        <v>524</v>
      </c>
      <c r="B207" s="60" t="s">
        <v>638</v>
      </c>
      <c r="C207" s="88"/>
      <c r="D207" s="29"/>
      <c r="E207" s="8"/>
      <c r="F207" s="25"/>
      <c r="G207" s="29"/>
      <c r="H207" s="8"/>
      <c r="I207" s="25"/>
      <c r="J207" s="252"/>
      <c r="K207" s="257"/>
    </row>
    <row r="208" spans="1:11" s="2" customFormat="1" x14ac:dyDescent="0.2">
      <c r="A208" s="3">
        <v>525</v>
      </c>
      <c r="B208" s="60" t="s">
        <v>836</v>
      </c>
      <c r="C208" s="88"/>
      <c r="D208" s="29"/>
      <c r="E208" s="8"/>
      <c r="F208" s="25"/>
      <c r="G208" s="29"/>
      <c r="H208" s="8"/>
      <c r="I208" s="25"/>
      <c r="J208" s="252"/>
      <c r="K208" s="257"/>
    </row>
    <row r="209" spans="1:11" s="2" customFormat="1" x14ac:dyDescent="0.2">
      <c r="A209" s="3"/>
      <c r="B209" s="3"/>
      <c r="C209" s="6"/>
      <c r="D209" s="215"/>
      <c r="E209" s="90"/>
      <c r="F209" s="214"/>
      <c r="G209" s="215"/>
      <c r="H209" s="90"/>
      <c r="I209" s="90"/>
      <c r="J209" s="261"/>
      <c r="K209" s="262"/>
    </row>
    <row r="210" spans="1:11" s="2" customFormat="1" x14ac:dyDescent="0.2">
      <c r="A210" s="3"/>
      <c r="B210" s="3"/>
      <c r="C210" s="17" t="s">
        <v>940</v>
      </c>
      <c r="D210" s="211">
        <f t="shared" ref="D210:I210" si="1">SUM(D191:D208)</f>
        <v>0</v>
      </c>
      <c r="E210" s="212">
        <f t="shared" si="1"/>
        <v>0</v>
      </c>
      <c r="F210" s="213">
        <f t="shared" si="1"/>
        <v>0</v>
      </c>
      <c r="G210" s="211">
        <f t="shared" si="1"/>
        <v>0</v>
      </c>
      <c r="H210" s="212">
        <f t="shared" si="1"/>
        <v>0</v>
      </c>
      <c r="I210" s="212">
        <f t="shared" si="1"/>
        <v>0</v>
      </c>
      <c r="J210" s="263"/>
      <c r="K210" s="264"/>
    </row>
    <row r="211" spans="1:11" s="2" customFormat="1" x14ac:dyDescent="0.2">
      <c r="A211" s="3"/>
      <c r="B211" s="3"/>
      <c r="C211" s="17" t="s">
        <v>943</v>
      </c>
      <c r="D211" s="30"/>
      <c r="E211" s="12"/>
      <c r="F211" s="11">
        <f>IF(AND(E187&gt;0,D182&gt;0),E187/D182,0)</f>
        <v>0</v>
      </c>
      <c r="G211" s="30"/>
      <c r="H211" s="12"/>
      <c r="I211" s="92">
        <f>IF(AND(H187&gt;0,G182&gt;0),H187/G182,0)</f>
        <v>0</v>
      </c>
      <c r="J211" s="263"/>
      <c r="K211" s="264"/>
    </row>
    <row r="212" spans="1:11" s="2" customFormat="1" x14ac:dyDescent="0.2">
      <c r="A212" s="3"/>
      <c r="B212" s="3"/>
      <c r="C212" s="17" t="s">
        <v>941</v>
      </c>
      <c r="D212" s="33"/>
      <c r="E212" s="12"/>
      <c r="F212" s="12"/>
      <c r="G212" s="33"/>
      <c r="H212" s="12"/>
      <c r="I212" s="91"/>
      <c r="J212" s="263"/>
      <c r="K212" s="264"/>
    </row>
    <row r="213" spans="1:11" s="2" customFormat="1" x14ac:dyDescent="0.2">
      <c r="A213" s="3"/>
      <c r="B213" s="3"/>
      <c r="C213" s="5"/>
      <c r="D213" s="33"/>
      <c r="E213" s="13">
        <f>F210*F211</f>
        <v>0</v>
      </c>
      <c r="F213" s="34"/>
      <c r="G213" s="33"/>
      <c r="H213" s="13">
        <f>I210*I211</f>
        <v>0</v>
      </c>
      <c r="I213" s="93"/>
      <c r="J213" s="263"/>
      <c r="K213" s="264"/>
    </row>
    <row r="214" spans="1:11" s="2" customFormat="1" x14ac:dyDescent="0.2">
      <c r="A214" s="3"/>
      <c r="B214" s="3"/>
      <c r="C214" s="18" t="s">
        <v>942</v>
      </c>
      <c r="D214" s="33"/>
      <c r="E214" s="22">
        <f>SUM(E210:E213)</f>
        <v>0</v>
      </c>
      <c r="F214" s="20"/>
      <c r="G214" s="33"/>
      <c r="H214" s="22">
        <f>SUM(H210:H213)</f>
        <v>0</v>
      </c>
      <c r="I214" s="20"/>
      <c r="J214" s="263"/>
      <c r="K214" s="264"/>
    </row>
    <row r="215" spans="1:11" s="2" customFormat="1" x14ac:dyDescent="0.2">
      <c r="A215" s="3"/>
      <c r="B215" s="3"/>
      <c r="C215" s="18"/>
      <c r="D215" s="33"/>
      <c r="E215" s="19"/>
      <c r="F215" s="14"/>
      <c r="G215" s="33"/>
      <c r="H215" s="19"/>
      <c r="I215" s="14"/>
      <c r="J215" s="263"/>
      <c r="K215" s="264"/>
    </row>
    <row r="216" spans="1:11" s="2" customFormat="1" x14ac:dyDescent="0.2">
      <c r="A216" s="3"/>
      <c r="B216" s="375" t="s">
        <v>944</v>
      </c>
      <c r="C216" s="360"/>
      <c r="D216" s="33">
        <f>D210+D182</f>
        <v>0</v>
      </c>
      <c r="E216" s="19">
        <f>E214+E187</f>
        <v>0</v>
      </c>
      <c r="F216" s="89" t="str">
        <f>IF(E216&gt;0,E216/D216,"")</f>
        <v/>
      </c>
      <c r="G216" s="33">
        <f>G210+G182</f>
        <v>0</v>
      </c>
      <c r="H216" s="19">
        <f>H214+H187</f>
        <v>0</v>
      </c>
      <c r="I216" s="89" t="str">
        <f>IF(H216&gt;0,H216/G216,"")</f>
        <v/>
      </c>
      <c r="J216" s="263"/>
      <c r="K216" s="264"/>
    </row>
    <row r="217" spans="1:11" s="2" customFormat="1" x14ac:dyDescent="0.2">
      <c r="A217" s="3"/>
      <c r="B217" s="3"/>
      <c r="C217" s="18"/>
      <c r="D217" s="33"/>
      <c r="E217" s="19"/>
      <c r="F217" s="14"/>
      <c r="G217" s="33"/>
      <c r="H217" s="19"/>
      <c r="I217" s="14"/>
      <c r="J217" s="263"/>
      <c r="K217" s="264"/>
    </row>
    <row r="218" spans="1:11" s="2" customFormat="1" x14ac:dyDescent="0.2">
      <c r="A218" s="3"/>
      <c r="B218" s="375" t="s">
        <v>1046</v>
      </c>
      <c r="C218" s="376"/>
      <c r="D218" s="216"/>
      <c r="E218" s="94" t="str">
        <f>IF(D218&gt;0,(E216*F218*-1),"")</f>
        <v/>
      </c>
      <c r="F218" s="217" t="str">
        <f>IF(D218&gt;0,D218/D216,"")</f>
        <v/>
      </c>
      <c r="G218" s="216"/>
      <c r="H218" s="94" t="str">
        <f>IF(G218&gt;0,(H216*I218*-1),"")</f>
        <v/>
      </c>
      <c r="I218" s="95" t="str">
        <f>IF(G218&gt;0,G218/G216,"")</f>
        <v/>
      </c>
      <c r="J218" s="265"/>
      <c r="K218" s="264"/>
    </row>
    <row r="219" spans="1:11" s="2" customFormat="1" ht="13.5" thickBot="1" x14ac:dyDescent="0.25">
      <c r="A219" s="3"/>
      <c r="B219" s="3"/>
      <c r="C219" s="18"/>
      <c r="D219" s="33"/>
      <c r="E219" s="19"/>
      <c r="F219" s="14"/>
      <c r="G219" s="33"/>
      <c r="H219" s="19"/>
      <c r="I219" s="14"/>
      <c r="J219" s="263"/>
      <c r="K219" s="264"/>
    </row>
    <row r="220" spans="1:11" s="2" customFormat="1" ht="23.25" thickBot="1" x14ac:dyDescent="0.25">
      <c r="A220" s="3"/>
      <c r="B220" s="3"/>
      <c r="C220" s="49" t="s">
        <v>950</v>
      </c>
      <c r="D220" s="50" t="str">
        <f>IF(E220="",'Formular Kanton'!G34,"")</f>
        <v/>
      </c>
      <c r="E220" s="48"/>
      <c r="F220" s="14"/>
      <c r="G220" s="33"/>
      <c r="H220" s="19"/>
      <c r="I220" s="14"/>
      <c r="J220" s="263"/>
      <c r="K220" s="264"/>
    </row>
    <row r="221" spans="1:11" s="2" customFormat="1" x14ac:dyDescent="0.2">
      <c r="A221" s="3"/>
      <c r="B221" s="3"/>
      <c r="C221" s="18"/>
      <c r="D221" s="33"/>
      <c r="E221" s="47"/>
      <c r="F221" s="14"/>
      <c r="G221" s="33"/>
      <c r="H221" s="19"/>
      <c r="I221" s="14"/>
      <c r="J221" s="263"/>
      <c r="K221" s="264"/>
    </row>
    <row r="222" spans="1:11" s="2" customFormat="1" x14ac:dyDescent="0.2">
      <c r="A222" s="3"/>
      <c r="B222" s="359" t="s">
        <v>1045</v>
      </c>
      <c r="C222" s="360"/>
      <c r="D222" s="33"/>
      <c r="E222" s="19">
        <f>IF(E218&lt;&gt;"",E216+E218+E220,E216+E220)</f>
        <v>0</v>
      </c>
      <c r="F222" s="14"/>
      <c r="G222" s="33"/>
      <c r="H222" s="19">
        <f>IF(H218&lt;&gt;"",(H216+H218),H216)</f>
        <v>0</v>
      </c>
      <c r="I222" s="15"/>
      <c r="J222" s="263"/>
      <c r="K222" s="264"/>
    </row>
    <row r="223" spans="1:11" s="2" customFormat="1" x14ac:dyDescent="0.2">
      <c r="A223" s="3"/>
      <c r="B223" s="3"/>
      <c r="C223" s="18"/>
      <c r="D223" s="33"/>
      <c r="E223" s="19"/>
      <c r="F223" s="14"/>
      <c r="G223" s="33"/>
      <c r="H223" s="19"/>
      <c r="I223" s="15"/>
      <c r="J223" s="263"/>
      <c r="K223" s="264"/>
    </row>
    <row r="224" spans="1:11" s="2" customFormat="1" ht="13.5" thickBot="1" x14ac:dyDescent="0.25">
      <c r="A224" s="3"/>
      <c r="B224" s="359" t="s">
        <v>945</v>
      </c>
      <c r="C224" s="360"/>
      <c r="D224" s="279" t="e">
        <f>IF(F224&gt;0,D216*F224,"")</f>
        <v>#VALUE!</v>
      </c>
      <c r="E224" s="203" t="str">
        <f>IF(F224&lt;&gt;"% ausgeführt",(ROUNDUP(E222*F224*0.8,-2)),"")</f>
        <v/>
      </c>
      <c r="F224" s="204" t="s">
        <v>1128</v>
      </c>
      <c r="G224" s="202"/>
      <c r="H224" s="203"/>
      <c r="I224" s="205"/>
      <c r="J224" s="266"/>
      <c r="K224" s="267"/>
    </row>
  </sheetData>
  <sheetProtection algorithmName="SHA-512" hashValue="ZQuw5fHArwnwUf2Kgqelz/yQ0CYrqSCvy/YJFsaP3qDpuG9OfE2jTlrcMniM5PN/vYqv0T13vNK3MnZjPVowYg==" saltValue="mi7a1etLG749K0SrWkJQEg==" spinCount="100000" sheet="1" selectLockedCells="1"/>
  <mergeCells count="14">
    <mergeCell ref="B224:C224"/>
    <mergeCell ref="K2:K11"/>
    <mergeCell ref="F3:F11"/>
    <mergeCell ref="G3:G11"/>
    <mergeCell ref="H3:H11"/>
    <mergeCell ref="I3:I11"/>
    <mergeCell ref="J2:J11"/>
    <mergeCell ref="B216:C216"/>
    <mergeCell ref="B218:C218"/>
    <mergeCell ref="A5:B5"/>
    <mergeCell ref="D3:D11"/>
    <mergeCell ref="E3:E11"/>
    <mergeCell ref="A10:C10"/>
    <mergeCell ref="B222:C222"/>
  </mergeCells>
  <phoneticPr fontId="0" type="noConversion"/>
  <hyperlinks>
    <hyperlink ref="C2" location="Anweisungen!A1" display="Zurück zu den Anweisungen" xr:uid="{00000000-0004-0000-0500-000000000000}"/>
  </hyperlinks>
  <printOptions horizontalCentered="1" gridLinesSet="0"/>
  <pageMargins left="0.39370078740157483" right="0.39370078740157483" top="0.39370078740157483" bottom="0.59055118110236227" header="0.19685039370078741" footer="0.31496062992125984"/>
  <pageSetup paperSize="9" scale="83" fitToHeight="0" orientation="landscape" r:id="rId1"/>
  <headerFooter>
    <oddHeader>&amp;C&amp;"Arial,Gras"&amp;11Tabelle - Beitragsberechtigte Arbeiten und Kosten&amp;R.</oddHeader>
    <oddFooter>&amp;L&amp;"Arial,Gras"Amt für Kulturgüter&amp;"Arial,Normal" KGA © 2021&amp;Cwww.fr.ch/sbc - 026 305 12 87&amp;R&amp;"Arial,Gras"&amp;P/&amp;N</oddFooter>
  </headerFooter>
  <rowBreaks count="2" manualBreakCount="2">
    <brk id="189" max="16383" man="1"/>
    <brk id="209" max="163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Daten!$AY$1:$AY$12</xm:f>
          </x14:formula1>
          <xm:sqref>C7</xm:sqref>
        </x14:dataValidation>
        <x14:dataValidation type="list" allowBlank="1" showInputMessage="1" showErrorMessage="1" xr:uid="{00000000-0002-0000-0500-000001000000}">
          <x14:formula1>
            <xm:f>Daten!$AZ$1:$AZ$8</xm:f>
          </x14:formula1>
          <xm:sqref>F224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Anweisungen</vt:lpstr>
      <vt:lpstr>Formular Kanton</vt:lpstr>
      <vt:lpstr>Formular Bund</vt:lpstr>
      <vt:lpstr>Macro</vt:lpstr>
      <vt:lpstr>Daten</vt:lpstr>
      <vt:lpstr>Tabelle</vt:lpstr>
      <vt:lpstr>Anweisungen!Impression_des_titres</vt:lpstr>
      <vt:lpstr>Tabelle!Impression_des_titres</vt:lpstr>
      <vt:lpstr>'Formular Bund'!Zone_d_impression</vt:lpstr>
      <vt:lpstr>'Formular Kanton'!Zone_d_impression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Demande d'octroi de subventions</dc:title>
  <dc:subject>Formulaire et tableau des frais subventionnables</dc:subject>
  <dc:creator>Junod-Jeannet Mellie</dc:creator>
  <cp:keywords/>
  <dc:description/>
  <cp:lastModifiedBy>Junod-Jeannet Mellie</cp:lastModifiedBy>
  <cp:lastPrinted>2025-01-13T17:49:10Z</cp:lastPrinted>
  <dcterms:created xsi:type="dcterms:W3CDTF">1998-09-17T06:30:32Z</dcterms:created>
  <dcterms:modified xsi:type="dcterms:W3CDTF">2025-07-10T09:31:09Z</dcterms:modified>
  <cp:category/>
</cp:coreProperties>
</file>