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05" windowWidth="15255" windowHeight="7380" activeTab="2"/>
  </bookViews>
  <sheets>
    <sheet name="Paramètres" sheetId="1" r:id="rId1"/>
    <sheet name="Opérations" sheetId="2" r:id="rId2"/>
    <sheet name="INTERNET" sheetId="3" r:id="rId3"/>
  </sheets>
  <definedNames>
    <definedName name="_xlnm.Print_Area" localSheetId="2">'INTERNET'!$A$3:$F$41</definedName>
    <definedName name="_xlnm.Print_Area" localSheetId="1">'Opérations'!$A$3:$F$33</definedName>
  </definedNames>
  <calcPr fullCalcOnLoad="1"/>
</workbook>
</file>

<file path=xl/sharedStrings.xml><?xml version="1.0" encoding="utf-8"?>
<sst xmlns="http://schemas.openxmlformats.org/spreadsheetml/2006/main" count="124" uniqueCount="113">
  <si>
    <t>LIBELLE_LOI</t>
  </si>
  <si>
    <t>LIBELLE_INFO_01</t>
  </si>
  <si>
    <t>LIBELLE_INFO_02</t>
  </si>
  <si>
    <t>LIBELLE_INFO_03</t>
  </si>
  <si>
    <t>LIBELLE_INFO_04</t>
  </si>
  <si>
    <t>LIBELLE_INFO_05</t>
  </si>
  <si>
    <t>LIBELLE_INFO_06</t>
  </si>
  <si>
    <t>LIBELLE_VAR_NBRE_ENFANTS</t>
  </si>
  <si>
    <t>LIBELLE_VAR_RNET_4.91</t>
  </si>
  <si>
    <t>LIBELLE_DETAIL_EXPLICATIF_01</t>
  </si>
  <si>
    <t>LIBELLE_DETAIL_EXPLICATIF_02</t>
  </si>
  <si>
    <t>LIBELLE_DETAIL_EXPLICATIF_03</t>
  </si>
  <si>
    <t>LIBELLE_DETAIL_EXPLICATIF_04</t>
  </si>
  <si>
    <t>LIBELLE_DETAIL_EXPLICATIF_05</t>
  </si>
  <si>
    <t>LIBELLE_DETAIL_EXPLICATIF_06</t>
  </si>
  <si>
    <t>LIBELLE_DETAIL_EXPLICATIF_07</t>
  </si>
  <si>
    <t>LIBELLE_DETAIL_EXPLICATIF_08</t>
  </si>
  <si>
    <t>LIBELLE_DETAIL_EXPLICATIF_09</t>
  </si>
  <si>
    <t>VALEUR_DEDUCT_ORDINAIRE</t>
  </si>
  <si>
    <t>VALEUR_DEDUCT_DES_3EME</t>
  </si>
  <si>
    <t>VALEUR_REVDET_BASE</t>
  </si>
  <si>
    <t>VALEUR_REVDET_ACCROISS</t>
  </si>
  <si>
    <t>VALEUR_REVDET_REDUCT</t>
  </si>
  <si>
    <t>Paramètres modifiables</t>
  </si>
  <si>
    <t>LIBELLE_DETAIL_EXPLICATIF_10</t>
  </si>
  <si>
    <t>VALEUR_REDUCT_MAX_SELON_REVDET</t>
  </si>
  <si>
    <t>VAR_NBRE_ENFANTS_NEGATIF</t>
  </si>
  <si>
    <t>LIBELLE_TITRE_01</t>
  </si>
  <si>
    <t>LIBELLE_TITRE_02</t>
  </si>
  <si>
    <t>Messages d'erreurs ou d'information</t>
  </si>
  <si>
    <t>VAR_REDUCT_6.91</t>
  </si>
  <si>
    <t>VAR_REDUCT_COEFFICIENT REPARTITION</t>
  </si>
  <si>
    <t>LIBELLE_TITRE_03</t>
  </si>
  <si>
    <t>informations au pluriel</t>
  </si>
  <si>
    <t>informations au singulier</t>
  </si>
  <si>
    <t>LIBELLE_DETAIL_EXPLICATIF_11</t>
  </si>
  <si>
    <t>LIBELLE_DETAIL_EXPLICATIF_12</t>
  </si>
  <si>
    <t>VAR_REDUCT_COEFFICIENT_INFOERREUR</t>
  </si>
  <si>
    <t>VAR_TRANCHES</t>
  </si>
  <si>
    <t>VAR_NBRE_ENFANTS_VIRGULE</t>
  </si>
  <si>
    <t>LIBELLE_INFO_07</t>
  </si>
  <si>
    <t>information Internet</t>
  </si>
  <si>
    <t xml:space="preserve"> se réfère à l'onglet inTERnet</t>
  </si>
  <si>
    <t>Référence revenu net 4.91</t>
  </si>
  <si>
    <t>Formulaire de calcul du droit aux déductions sociales sur enfants</t>
  </si>
  <si>
    <t>Référence nombre d'enfant val entière</t>
  </si>
  <si>
    <t>! NOTE : Ce formulaire redondant a pour objectif de permettre la suppression des messages d'erreurs (#NA!, #DIV/0!, #VALEUR!). Les onglets à disposition des taxateurs ou des contribuables incluent dans les formules un test d'erreur, ce qui évite la création de procédures VBA.</t>
  </si>
  <si>
    <t>Légende : contenu cellule</t>
  </si>
  <si>
    <t>Référence nombre d'enfant saisi par utilisateur</t>
  </si>
  <si>
    <t>VAR_NBRE_ENFANTS_OU_REVNET_ALPHANUMERIQUE</t>
  </si>
  <si>
    <t>texte en bleu</t>
  </si>
  <si>
    <t xml:space="preserve"> = Cellules sans référence à cet onglet, mais à celui des paramètres</t>
  </si>
  <si>
    <t>Calculs du droit aux déductions: formulaire intranet ou internet</t>
  </si>
  <si>
    <t>ci-dessous: calculs du droit aux déductions</t>
  </si>
  <si>
    <t>ci-dessous: onglet principal de l'utilitaire (INTRAnet ou INTERnet)</t>
  </si>
  <si>
    <t>VAR_REDUCT_6.91_ALPHANUMERIQUE</t>
  </si>
  <si>
    <t>Variables législation et période fiscale</t>
  </si>
  <si>
    <t>VALEUR_STANDARDFIN_ASSUJETTISSEMENT</t>
  </si>
  <si>
    <t>VALEUR_STANDARDDEBUT_ASSUJETTISSEMENT</t>
  </si>
  <si>
    <t>Position du jour dans le mois, mois à 30 jours</t>
  </si>
  <si>
    <t>Position du jour depuis le début de l'année</t>
  </si>
  <si>
    <t>Remplace sous Opérations: E48: fonction SI(B45=Paramètres!B78;ARRONDI(JOURS360(E44;E45+1;VRAI);1);"")</t>
  </si>
  <si>
    <t>Remplace sous Opérations: E49: fonction SI(B45=Paramètres!B78;ARRONDI(YEARFRAC(E44;E45+1;4);3);"")</t>
  </si>
  <si>
    <t>Décompte des jours sans utilisation des fonctions de calcul usuelles pour éviter tout dysfonctionnement chez le particulier :</t>
  </si>
  <si>
    <t xml:space="preserve"> = Cellules de référence utilisées dans les autres cellules ou onglets</t>
  </si>
  <si>
    <t>Référence nombre d'enfant retenu par système :</t>
  </si>
  <si>
    <t>LIBELLE_DETAIL_EXPLICATIF_13</t>
  </si>
  <si>
    <t>SCC utilitaire intranet / Internet VERSION EN ALLEMAND</t>
  </si>
  <si>
    <t>Natürliche Personen
Berechnung des Sozialabzuges für Kinder</t>
  </si>
  <si>
    <t xml:space="preserve">Ab der Steuerperiode 2006 wird der Sozialabzug für Kinder unter Berücksichtigung des Reineinkommens (Code 4.91) berechnet. Der Abzug ist unter Code 6.11 der Steuererklärung aufzuführen. </t>
  </si>
  <si>
    <t>Erklärungen für telefonische Auskünfte</t>
  </si>
  <si>
    <t xml:space="preserve"> =&gt; Die leeren Rubriken (grüne Zellen) sind auszufüllen :</t>
  </si>
  <si>
    <t xml:space="preserve">       (Zum löschen auf &lt; START &gt; klicken)</t>
  </si>
  <si>
    <t>Bitte eingeben:</t>
  </si>
  <si>
    <t>Erklärungen für den Einschätzer</t>
  </si>
  <si>
    <t>Anzahl der Kinder</t>
  </si>
  <si>
    <t>Reines Einkommen (Code 4.91)</t>
  </si>
  <si>
    <t>Einkommensgrenze für das 1. Kind</t>
  </si>
  <si>
    <t>Erhöhung für</t>
  </si>
  <si>
    <t>Massgebendes Einkommen für Maximalabzug</t>
  </si>
  <si>
    <t>Deklariertes Reineinkommen (Code 4.91)</t>
  </si>
  <si>
    <t>Überschreitung des Grenzbetrages</t>
  </si>
  <si>
    <t>Maximalabzug für</t>
  </si>
  <si>
    <t>Abzug für Überschreitung des Grenzbetrages</t>
  </si>
  <si>
    <t>Sozialabzug vor Verringerung bei Spezialfällen</t>
  </si>
  <si>
    <t>Auf Code 6.11 zu übertragender Betrag</t>
  </si>
  <si>
    <t>Satzbetimmender Betrag: Fr.</t>
  </si>
  <si>
    <t xml:space="preserve">Minimalabzug für  </t>
  </si>
  <si>
    <t>Hilfe zum Ausfüllen der Steuererklärung für natürliche Personen
Berechnung des Sozialabzuges für Kinder</t>
  </si>
  <si>
    <t xml:space="preserve">       (Auf die Zelle klicken, die Anzahl eingegen, validieren)</t>
  </si>
  <si>
    <t>Erklärungen für die steuerpflichtige Person</t>
  </si>
  <si>
    <t>.</t>
  </si>
  <si>
    <t>zusätzliche Kinder</t>
  </si>
  <si>
    <t>zusätzliches Einkommen von Fr. 1'000.-</t>
  </si>
  <si>
    <t>Kinder</t>
  </si>
  <si>
    <t>zusätzliches Kind</t>
  </si>
  <si>
    <t>Kind</t>
  </si>
  <si>
    <t>! Die Eingabe wurde bei der Berechnung auf eine ganze Zahl berichtigt: eine Dezimalzahl für die Anzahl Kinder kann nur mit Hilfe des Knopfs Spezialfall "Getrennt oder geschiedene Steuerpflichtige" bearbeitet werden. (siehe unten)</t>
  </si>
  <si>
    <t>! Dezimalen sind für die Anzahl Kinder nicht erlaubt. Geben Sie eine ganze Zahl ein.</t>
  </si>
  <si>
    <t>! Falsche Eingabe: Die Anzahl Kinder und das Reineinkommen 4.91 können nur ganze Zahlen sein. Berichtigen Sie die Eingabe …</t>
  </si>
  <si>
    <t xml:space="preserve">! Falsche Eingabe: Die Anzahl Kinder kann nur eine positive Zahl sein. Berichtigen Sie die Eingabe…. </t>
  </si>
  <si>
    <t>! Achtung: Der Abzug ist auf 15 Kürzungsbeträge von je Fr. 100.-- begrenzt.</t>
  </si>
  <si>
    <t>! Kein Abzug</t>
  </si>
  <si>
    <t>! Falsche Eingabe</t>
  </si>
  <si>
    <t>Verringerung Spezialfall</t>
  </si>
  <si>
    <t>! Fehler bei Anzahl Kindern oder bei Eingabe als Spezialfall. Eingabe korrigieren oder auf START klicken…</t>
  </si>
  <si>
    <t>N'existe pas !</t>
  </si>
  <si>
    <t>Art. 36 Abs. 1 Bst. a und b DStG</t>
  </si>
  <si>
    <t>Gültig ab Steuerperiode 2010</t>
  </si>
  <si>
    <t>Maximalabzug für die 2 ersten Kinder (8'500.-)</t>
  </si>
  <si>
    <t>Maximalabzug ab dem 3. Kind (9'500.-)</t>
  </si>
  <si>
    <t>Jours officiels de l'année 2010</t>
  </si>
  <si>
    <t>29.02.2010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</si>
</sst>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&quot;Fr.&quot;\ * #,##0_ ;_ &quot;Fr.&quot;\ * \-#,##0_ ;_ &quot;Fr.&quot;\ * &quot;-&quot;_ ;_ @_ "/>
    <numFmt numFmtId="165" formatCode="_ * #,##0.000_ ;_ * \-#,##0.000_ ;_ * &quot;-&quot;??_ ;_ @_ "/>
    <numFmt numFmtId="166" formatCode="dd/mm/yyyy;@"/>
    <numFmt numFmtId="167" formatCode="0.000000%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8"/>
      <name val="Times New Roman"/>
      <family val="1"/>
    </font>
    <font>
      <b/>
      <i/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sz val="10"/>
      <color indexed="9"/>
      <name val="Arial"/>
      <family val="2"/>
    </font>
    <font>
      <i/>
      <sz val="11"/>
      <color indexed="2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u val="doubleAccounting"/>
      <sz val="11"/>
      <name val="Arial"/>
      <family val="2"/>
    </font>
    <font>
      <u val="single"/>
      <sz val="10"/>
      <name val="Arial"/>
      <family val="2"/>
    </font>
    <font>
      <i/>
      <sz val="10"/>
      <color indexed="20"/>
      <name val="Arial"/>
      <family val="2"/>
    </font>
    <font>
      <b/>
      <u val="single"/>
      <sz val="14"/>
      <color indexed="9"/>
      <name val="Arial"/>
      <family val="2"/>
    </font>
    <font>
      <b/>
      <strike/>
      <sz val="10"/>
      <color indexed="10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>
        <color indexed="32"/>
      </top>
      <bottom/>
    </border>
    <border>
      <left/>
      <right/>
      <top style="thin"/>
      <bottom style="double"/>
    </border>
    <border>
      <left/>
      <right/>
      <top/>
      <bottom style="thick">
        <color indexed="12"/>
      </bottom>
    </border>
    <border>
      <left/>
      <right/>
      <top style="thin">
        <color indexed="12"/>
      </top>
      <bottom style="double">
        <color indexed="12"/>
      </bottom>
    </border>
    <border>
      <left style="thick">
        <color indexed="17"/>
      </left>
      <right style="thick">
        <color indexed="17"/>
      </right>
      <top/>
      <bottom style="thick">
        <color indexed="17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0" fillId="0" borderId="0" xfId="45" applyFont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50" applyFont="1" applyAlignment="1" applyProtection="1">
      <alignment horizontal="left" vertical="center"/>
      <protection/>
    </xf>
    <xf numFmtId="0" fontId="6" fillId="0" borderId="0" xfId="50" applyFont="1" applyAlignment="1" applyProtection="1">
      <alignment vertical="center"/>
      <protection/>
    </xf>
    <xf numFmtId="0" fontId="4" fillId="0" borderId="0" xfId="50" applyFont="1" applyAlignment="1" applyProtection="1">
      <alignment vertical="center"/>
      <protection/>
    </xf>
    <xf numFmtId="0" fontId="5" fillId="0" borderId="0" xfId="50" applyFont="1" applyAlignment="1" applyProtection="1">
      <alignment vertical="center"/>
      <protection/>
    </xf>
    <xf numFmtId="0" fontId="4" fillId="0" borderId="0" xfId="50" applyFont="1" applyAlignment="1" applyProtection="1">
      <alignment horizontal="left" vertical="center"/>
      <protection/>
    </xf>
    <xf numFmtId="0" fontId="5" fillId="0" borderId="11" xfId="50" applyFont="1" applyFill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44" fontId="0" fillId="0" borderId="10" xfId="47" applyFont="1" applyBorder="1" applyAlignment="1">
      <alignment horizontal="left" vertical="center" wrapText="1"/>
    </xf>
    <xf numFmtId="44" fontId="0" fillId="0" borderId="0" xfId="47" applyFont="1" applyBorder="1" applyAlignment="1">
      <alignment horizontal="left" vertical="center" wrapText="1"/>
    </xf>
    <xf numFmtId="0" fontId="6" fillId="0" borderId="0" xfId="50" applyFont="1" applyAlignment="1" applyProtection="1">
      <alignment horizontal="left" vertical="center"/>
      <protection/>
    </xf>
    <xf numFmtId="0" fontId="7" fillId="0" borderId="0" xfId="0" applyFont="1" applyAlignment="1">
      <alignment horizontal="left" indent="5"/>
    </xf>
    <xf numFmtId="0" fontId="8" fillId="0" borderId="0" xfId="50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horizontal="left"/>
      <protection/>
    </xf>
    <xf numFmtId="0" fontId="4" fillId="0" borderId="0" xfId="50" applyFont="1" applyFill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164" fontId="4" fillId="0" borderId="0" xfId="5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12" fillId="0" borderId="0" xfId="50" applyFont="1" applyAlignment="1" applyProtection="1">
      <alignment horizontal="left" vertical="center"/>
      <protection/>
    </xf>
    <xf numFmtId="0" fontId="0" fillId="33" borderId="10" xfId="0" applyFill="1" applyBorder="1" applyAlignment="1">
      <alignment horizontal="left" vertical="center"/>
    </xf>
    <xf numFmtId="0" fontId="10" fillId="0" borderId="0" xfId="50" applyFont="1" applyAlignment="1" applyProtection="1">
      <alignment horizontal="left" vertical="center"/>
      <protection/>
    </xf>
    <xf numFmtId="0" fontId="13" fillId="0" borderId="11" xfId="50" applyFont="1" applyFill="1" applyBorder="1" applyAlignment="1" applyProtection="1">
      <alignment horizontal="left" vertical="center"/>
      <protection/>
    </xf>
    <xf numFmtId="0" fontId="4" fillId="0" borderId="0" xfId="50" applyFont="1" applyBorder="1" applyAlignment="1" applyProtection="1">
      <alignment vertical="center"/>
      <protection/>
    </xf>
    <xf numFmtId="0" fontId="0" fillId="0" borderId="0" xfId="5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50" applyFont="1" applyAlignment="1" applyProtection="1">
      <alignment horizontal="left" vertical="center"/>
      <protection/>
    </xf>
    <xf numFmtId="164" fontId="5" fillId="0" borderId="12" xfId="5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50" applyFont="1" applyAlignment="1" applyProtection="1">
      <alignment horizontal="left" vertical="center"/>
      <protection/>
    </xf>
    <xf numFmtId="0" fontId="19" fillId="0" borderId="0" xfId="50" applyFont="1" applyAlignment="1" applyProtection="1">
      <alignment horizontal="left" vertical="center" wrapText="1"/>
      <protection/>
    </xf>
    <xf numFmtId="0" fontId="10" fillId="0" borderId="0" xfId="50" applyFont="1" applyAlignment="1" applyProtection="1">
      <alignment vertical="center"/>
      <protection/>
    </xf>
    <xf numFmtId="164" fontId="19" fillId="0" borderId="0" xfId="50" applyNumberFormat="1" applyFont="1" applyFill="1" applyBorder="1" applyAlignment="1" applyProtection="1">
      <alignment horizontal="center" vertical="center"/>
      <protection/>
    </xf>
    <xf numFmtId="0" fontId="20" fillId="0" borderId="0" xfId="5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/>
      <protection/>
    </xf>
    <xf numFmtId="0" fontId="5" fillId="0" borderId="0" xfId="50" applyFont="1" applyAlignment="1" applyProtection="1">
      <alignment horizontal="left" vertical="center" wrapText="1"/>
      <protection/>
    </xf>
    <xf numFmtId="43" fontId="9" fillId="0" borderId="0" xfId="45" applyFont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4" fontId="10" fillId="0" borderId="14" xfId="50" applyNumberFormat="1" applyFont="1" applyFill="1" applyBorder="1" applyAlignment="1" applyProtection="1">
      <alignment horizontal="center" vertical="center"/>
      <protection/>
    </xf>
    <xf numFmtId="0" fontId="21" fillId="0" borderId="0" xfId="50" applyFont="1" applyAlignment="1" applyProtection="1">
      <alignment horizontal="left" vertical="center"/>
      <protection/>
    </xf>
    <xf numFmtId="41" fontId="20" fillId="0" borderId="0" xfId="50" applyNumberFormat="1" applyFont="1" applyAlignment="1" applyProtection="1">
      <alignment horizontal="right" vertical="center" wrapText="1"/>
      <protection/>
    </xf>
    <xf numFmtId="41" fontId="20" fillId="0" borderId="0" xfId="50" applyNumberFormat="1" applyFont="1" applyFill="1" applyAlignment="1" applyProtection="1">
      <alignment horizontal="right" vertical="center" wrapText="1"/>
      <protection/>
    </xf>
    <xf numFmtId="41" fontId="0" fillId="0" borderId="0" xfId="50" applyNumberFormat="1" applyFont="1" applyFill="1" applyAlignment="1" applyProtection="1">
      <alignment horizontal="right" vertical="center"/>
      <protection/>
    </xf>
    <xf numFmtId="41" fontId="0" fillId="0" borderId="0" xfId="0" applyNumberFormat="1" applyFont="1" applyFill="1" applyAlignment="1" applyProtection="1">
      <alignment horizontal="right" vertical="center"/>
      <protection/>
    </xf>
    <xf numFmtId="41" fontId="0" fillId="0" borderId="0" xfId="50" applyNumberFormat="1" applyFont="1" applyAlignment="1" applyProtection="1">
      <alignment horizontal="right" vertical="center" wrapText="1"/>
      <protection/>
    </xf>
    <xf numFmtId="41" fontId="11" fillId="0" borderId="12" xfId="50" applyNumberFormat="1" applyFont="1" applyBorder="1" applyAlignment="1" applyProtection="1">
      <alignment horizontal="right" vertical="center" wrapText="1"/>
      <protection/>
    </xf>
    <xf numFmtId="0" fontId="11" fillId="0" borderId="12" xfId="50" applyFont="1" applyBorder="1" applyAlignment="1" applyProtection="1">
      <alignment horizontal="left" vertical="center" wrapText="1"/>
      <protection/>
    </xf>
    <xf numFmtId="1" fontId="9" fillId="0" borderId="0" xfId="50" applyNumberFormat="1" applyFont="1" applyFill="1" applyAlignment="1" applyProtection="1">
      <alignment vertical="center"/>
      <protection/>
    </xf>
    <xf numFmtId="164" fontId="5" fillId="34" borderId="15" xfId="5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 horizontal="left" vertical="center"/>
    </xf>
    <xf numFmtId="0" fontId="0" fillId="35" borderId="10" xfId="0" applyFill="1" applyBorder="1" applyAlignment="1">
      <alignment horizontal="left" vertical="center" wrapText="1"/>
    </xf>
    <xf numFmtId="44" fontId="0" fillId="35" borderId="10" xfId="47" applyFont="1" applyFill="1" applyBorder="1" applyAlignment="1">
      <alignment horizontal="left" vertical="center" wrapText="1"/>
    </xf>
    <xf numFmtId="0" fontId="5" fillId="34" borderId="16" xfId="45" applyNumberFormat="1" applyFont="1" applyFill="1" applyBorder="1" applyAlignment="1" applyProtection="1">
      <alignment horizontal="center" vertical="center"/>
      <protection locked="0"/>
    </xf>
    <xf numFmtId="10" fontId="4" fillId="0" borderId="1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9" fillId="0" borderId="0" xfId="50" applyFont="1" applyAlignment="1" applyProtection="1">
      <alignment horizontal="right"/>
      <protection/>
    </xf>
    <xf numFmtId="0" fontId="0" fillId="0" borderId="0" xfId="0" applyFill="1" applyAlignment="1">
      <alignment horizontal="left" vertical="center"/>
    </xf>
    <xf numFmtId="0" fontId="21" fillId="0" borderId="0" xfId="50" applyFont="1" applyFill="1" applyAlignment="1" applyProtection="1">
      <alignment vertical="center"/>
      <protection/>
    </xf>
    <xf numFmtId="0" fontId="4" fillId="0" borderId="0" xfId="5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41" fontId="16" fillId="36" borderId="0" xfId="50" applyNumberFormat="1" applyFont="1" applyFill="1" applyAlignment="1" applyProtection="1">
      <alignment horizontal="right" vertical="center" wrapText="1"/>
      <protection/>
    </xf>
    <xf numFmtId="0" fontId="16" fillId="36" borderId="0" xfId="50" applyFont="1" applyFill="1" applyAlignment="1" applyProtection="1">
      <alignment horizontal="left" vertical="center" wrapText="1"/>
      <protection/>
    </xf>
    <xf numFmtId="164" fontId="25" fillId="36" borderId="0" xfId="50" applyNumberFormat="1" applyFont="1" applyFill="1" applyBorder="1" applyAlignment="1" applyProtection="1">
      <alignment horizontal="center" vertical="center"/>
      <protection/>
    </xf>
    <xf numFmtId="164" fontId="6" fillId="36" borderId="14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Fill="1" applyBorder="1" applyAlignment="1" applyProtection="1">
      <alignment horizontal="left" vertical="center" wrapText="1"/>
      <protection/>
    </xf>
    <xf numFmtId="0" fontId="25" fillId="36" borderId="0" xfId="50" applyFont="1" applyFill="1" applyAlignment="1" applyProtection="1">
      <alignment horizontal="left" vertical="center"/>
      <protection/>
    </xf>
    <xf numFmtId="1" fontId="25" fillId="36" borderId="0" xfId="50" applyNumberFormat="1" applyFont="1" applyFill="1" applyAlignment="1" applyProtection="1">
      <alignment vertical="center" wrapText="1"/>
      <protection/>
    </xf>
    <xf numFmtId="0" fontId="26" fillId="36" borderId="0" xfId="50" applyFont="1" applyFill="1" applyBorder="1" applyAlignment="1" applyProtection="1">
      <alignment horizontal="left" vertical="center"/>
      <protection/>
    </xf>
    <xf numFmtId="41" fontId="16" fillId="36" borderId="0" xfId="50" applyNumberFormat="1" applyFont="1" applyFill="1" applyAlignment="1" applyProtection="1">
      <alignment horizontal="right" vertical="center" wrapText="1"/>
      <protection hidden="1"/>
    </xf>
    <xf numFmtId="0" fontId="16" fillId="36" borderId="0" xfId="50" applyFont="1" applyFill="1" applyAlignment="1" applyProtection="1">
      <alignment horizontal="left" vertical="center" wrapText="1"/>
      <protection hidden="1"/>
    </xf>
    <xf numFmtId="0" fontId="6" fillId="36" borderId="12" xfId="50" applyFont="1" applyFill="1" applyBorder="1" applyAlignment="1" applyProtection="1">
      <alignment horizontal="left" vertical="center"/>
      <protection/>
    </xf>
    <xf numFmtId="41" fontId="27" fillId="36" borderId="12" xfId="50" applyNumberFormat="1" applyFont="1" applyFill="1" applyBorder="1" applyAlignment="1" applyProtection="1">
      <alignment horizontal="right" vertical="center" wrapText="1"/>
      <protection/>
    </xf>
    <xf numFmtId="0" fontId="27" fillId="36" borderId="12" xfId="50" applyFont="1" applyFill="1" applyBorder="1" applyAlignment="1" applyProtection="1">
      <alignment horizontal="left" vertical="center" wrapText="1"/>
      <protection/>
    </xf>
    <xf numFmtId="164" fontId="6" fillId="36" borderId="12" xfId="50" applyNumberFormat="1" applyFont="1" applyFill="1" applyBorder="1" applyAlignment="1" applyProtection="1">
      <alignment horizontal="center" vertical="center"/>
      <protection/>
    </xf>
    <xf numFmtId="44" fontId="0" fillId="0" borderId="0" xfId="47" applyFont="1" applyFill="1" applyBorder="1" applyAlignment="1">
      <alignment horizontal="left" vertical="center" wrapText="1"/>
    </xf>
    <xf numFmtId="1" fontId="19" fillId="0" borderId="0" xfId="50" applyNumberFormat="1" applyFont="1" applyFill="1" applyAlignment="1" applyProtection="1">
      <alignment vertical="center" wrapText="1"/>
      <protection/>
    </xf>
    <xf numFmtId="1" fontId="10" fillId="0" borderId="0" xfId="50" applyNumberFormat="1" applyFont="1" applyFill="1" applyAlignment="1" applyProtection="1">
      <alignment vertical="center" wrapText="1"/>
      <protection/>
    </xf>
    <xf numFmtId="0" fontId="19" fillId="0" borderId="0" xfId="50" applyFont="1" applyFill="1" applyAlignment="1" applyProtection="1">
      <alignment horizontal="left" vertical="center"/>
      <protection/>
    </xf>
    <xf numFmtId="0" fontId="24" fillId="0" borderId="0" xfId="50" applyFont="1" applyAlignment="1" applyProtection="1">
      <alignment horizontal="left" vertical="center"/>
      <protection/>
    </xf>
    <xf numFmtId="41" fontId="23" fillId="0" borderId="0" xfId="50" applyNumberFormat="1" applyFont="1" applyAlignment="1" applyProtection="1">
      <alignment horizontal="right" vertical="center" wrapText="1"/>
      <protection/>
    </xf>
    <xf numFmtId="0" fontId="24" fillId="0" borderId="0" xfId="50" applyFont="1" applyAlignment="1" applyProtection="1">
      <alignment vertical="center" wrapText="1"/>
      <protection/>
    </xf>
    <xf numFmtId="3" fontId="19" fillId="0" borderId="0" xfId="50" applyNumberFormat="1" applyFont="1" applyAlignment="1" applyProtection="1">
      <alignment horizontal="left"/>
      <protection/>
    </xf>
    <xf numFmtId="0" fontId="14" fillId="0" borderId="0" xfId="50" applyFont="1" applyAlignment="1" applyProtection="1">
      <alignment vertical="center"/>
      <protection/>
    </xf>
    <xf numFmtId="1" fontId="6" fillId="36" borderId="17" xfId="50" applyNumberFormat="1" applyFont="1" applyFill="1" applyBorder="1" applyAlignment="1" applyProtection="1">
      <alignment vertical="center"/>
      <protection/>
    </xf>
    <xf numFmtId="0" fontId="19" fillId="0" borderId="18" xfId="50" applyFont="1" applyFill="1" applyBorder="1" applyAlignment="1" applyProtection="1">
      <alignment vertical="center"/>
      <protection/>
    </xf>
    <xf numFmtId="0" fontId="5" fillId="0" borderId="0" xfId="5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/>
      <protection/>
    </xf>
    <xf numFmtId="0" fontId="6" fillId="36" borderId="19" xfId="50" applyNumberFormat="1" applyFont="1" applyFill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/>
      <protection/>
    </xf>
    <xf numFmtId="0" fontId="28" fillId="37" borderId="0" xfId="50" applyFont="1" applyFill="1" applyAlignment="1" applyProtection="1">
      <alignment horizontal="left" vertical="center"/>
      <protection/>
    </xf>
    <xf numFmtId="0" fontId="22" fillId="0" borderId="0" xfId="50" applyFont="1" applyAlignment="1" applyProtection="1">
      <alignment horizontal="left" vertical="center"/>
      <protection/>
    </xf>
    <xf numFmtId="166" fontId="0" fillId="33" borderId="10" xfId="47" applyNumberFormat="1" applyFont="1" applyFill="1" applyBorder="1" applyAlignment="1">
      <alignment horizontal="left" vertical="center" wrapText="1"/>
    </xf>
    <xf numFmtId="166" fontId="5" fillId="0" borderId="0" xfId="50" applyNumberFormat="1" applyFont="1" applyFill="1" applyBorder="1" applyAlignment="1" applyProtection="1">
      <alignment horizontal="left" vertical="center" wrapText="1"/>
      <protection/>
    </xf>
    <xf numFmtId="166" fontId="4" fillId="0" borderId="0" xfId="50" applyNumberFormat="1" applyFont="1" applyFill="1" applyAlignment="1" applyProtection="1">
      <alignment vertical="center"/>
      <protection/>
    </xf>
    <xf numFmtId="164" fontId="29" fillId="0" borderId="0" xfId="50" applyNumberFormat="1" applyFont="1" applyFill="1" applyBorder="1" applyAlignment="1" applyProtection="1">
      <alignment horizontal="center" vertical="center"/>
      <protection/>
    </xf>
    <xf numFmtId="0" fontId="0" fillId="36" borderId="0" xfId="0" applyFill="1" applyBorder="1" applyAlignment="1">
      <alignment horizontal="left" vertical="center"/>
    </xf>
    <xf numFmtId="0" fontId="30" fillId="36" borderId="0" xfId="0" applyFont="1" applyFill="1" applyBorder="1" applyAlignment="1">
      <alignment horizontal="left" vertical="center"/>
    </xf>
    <xf numFmtId="0" fontId="27" fillId="36" borderId="0" xfId="0" applyFont="1" applyFill="1" applyBorder="1" applyAlignment="1">
      <alignment horizontal="left" vertical="center"/>
    </xf>
    <xf numFmtId="0" fontId="27" fillId="36" borderId="20" xfId="0" applyFont="1" applyFill="1" applyBorder="1" applyAlignment="1">
      <alignment horizontal="left" vertical="center"/>
    </xf>
    <xf numFmtId="0" fontId="0" fillId="36" borderId="20" xfId="0" applyFill="1" applyBorder="1" applyAlignment="1">
      <alignment horizontal="left" vertical="center"/>
    </xf>
    <xf numFmtId="0" fontId="11" fillId="36" borderId="21" xfId="0" applyFont="1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0" fillId="36" borderId="23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30" fillId="36" borderId="24" xfId="0" applyFont="1" applyFill="1" applyBorder="1" applyAlignment="1">
      <alignment horizontal="left" vertical="center"/>
    </xf>
    <xf numFmtId="14" fontId="27" fillId="36" borderId="17" xfId="0" applyNumberFormat="1" applyFont="1" applyFill="1" applyBorder="1" applyAlignment="1">
      <alignment horizontal="left" vertical="center"/>
    </xf>
    <xf numFmtId="0" fontId="27" fillId="36" borderId="24" xfId="0" applyFont="1" applyFill="1" applyBorder="1" applyAlignment="1">
      <alignment horizontal="left" vertical="center"/>
    </xf>
    <xf numFmtId="14" fontId="0" fillId="36" borderId="17" xfId="0" applyNumberFormat="1" applyFill="1" applyBorder="1" applyAlignment="1">
      <alignment horizontal="left" vertical="center"/>
    </xf>
    <xf numFmtId="14" fontId="0" fillId="36" borderId="25" xfId="0" applyNumberFormat="1" applyFill="1" applyBorder="1" applyAlignment="1">
      <alignment horizontal="left" vertical="center"/>
    </xf>
    <xf numFmtId="0" fontId="27" fillId="36" borderId="26" xfId="0" applyFont="1" applyFill="1" applyBorder="1" applyAlignment="1">
      <alignment horizontal="left" vertical="center"/>
    </xf>
    <xf numFmtId="0" fontId="0" fillId="36" borderId="26" xfId="0" applyFill="1" applyBorder="1" applyAlignment="1">
      <alignment horizontal="left" vertical="center"/>
    </xf>
    <xf numFmtId="0" fontId="27" fillId="36" borderId="27" xfId="0" applyFont="1" applyFill="1" applyBorder="1" applyAlignment="1">
      <alignment horizontal="left" vertical="center"/>
    </xf>
    <xf numFmtId="0" fontId="27" fillId="36" borderId="28" xfId="0" applyFont="1" applyFill="1" applyBorder="1" applyAlignment="1">
      <alignment horizontal="left" vertical="center"/>
    </xf>
    <xf numFmtId="0" fontId="18" fillId="36" borderId="17" xfId="0" applyFont="1" applyFill="1" applyBorder="1" applyAlignment="1">
      <alignment horizontal="left" vertical="center"/>
    </xf>
    <xf numFmtId="0" fontId="18" fillId="36" borderId="0" xfId="0" applyFont="1" applyFill="1" applyBorder="1" applyAlignment="1">
      <alignment horizontal="left" vertical="center"/>
    </xf>
    <xf numFmtId="0" fontId="18" fillId="36" borderId="24" xfId="0" applyFont="1" applyFill="1" applyBorder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23" fillId="0" borderId="0" xfId="50" applyFont="1" applyAlignment="1" applyProtection="1">
      <alignment horizontal="left" vertical="center" wrapText="1"/>
      <protection/>
    </xf>
    <xf numFmtId="167" fontId="5" fillId="0" borderId="0" xfId="51" applyNumberFormat="1" applyFont="1" applyAlignment="1" applyProtection="1">
      <alignment horizontal="right" vertical="center"/>
      <protection/>
    </xf>
    <xf numFmtId="0" fontId="27" fillId="0" borderId="0" xfId="0" applyFont="1" applyAlignment="1">
      <alignment horizontal="left" vertical="center"/>
    </xf>
    <xf numFmtId="0" fontId="0" fillId="38" borderId="10" xfId="0" applyFill="1" applyBorder="1" applyAlignment="1">
      <alignment horizontal="left" vertical="center" wrapText="1"/>
    </xf>
    <xf numFmtId="0" fontId="32" fillId="38" borderId="0" xfId="0" applyFont="1" applyFill="1" applyAlignment="1">
      <alignment horizontal="left" vertical="center"/>
    </xf>
    <xf numFmtId="0" fontId="23" fillId="38" borderId="0" xfId="0" applyFont="1" applyFill="1" applyAlignment="1">
      <alignment horizontal="left" vertical="center" wrapText="1"/>
    </xf>
    <xf numFmtId="14" fontId="33" fillId="36" borderId="25" xfId="0" applyNumberFormat="1" applyFont="1" applyFill="1" applyBorder="1" applyAlignment="1">
      <alignment horizontal="left" vertical="center"/>
    </xf>
    <xf numFmtId="0" fontId="33" fillId="36" borderId="20" xfId="0" applyFont="1" applyFill="1" applyBorder="1" applyAlignment="1">
      <alignment horizontal="left" vertical="center"/>
    </xf>
    <xf numFmtId="0" fontId="33" fillId="36" borderId="26" xfId="0" applyFont="1" applyFill="1" applyBorder="1" applyAlignment="1">
      <alignment horizontal="left" vertical="center"/>
    </xf>
    <xf numFmtId="0" fontId="31" fillId="0" borderId="0" xfId="50" applyFont="1" applyAlignment="1" applyProtection="1">
      <alignment horizontal="left" vertical="distributed"/>
      <protection/>
    </xf>
    <xf numFmtId="41" fontId="20" fillId="0" borderId="0" xfId="50" applyNumberFormat="1" applyFont="1" applyAlignment="1" applyProtection="1">
      <alignment horizontal="right" vertical="top" wrapText="1"/>
      <protection/>
    </xf>
    <xf numFmtId="164" fontId="25" fillId="36" borderId="0" xfId="50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left" vertical="center" wrapText="1"/>
    </xf>
    <xf numFmtId="14" fontId="68" fillId="36" borderId="17" xfId="0" applyNumberFormat="1" applyFont="1" applyFill="1" applyBorder="1" applyAlignment="1">
      <alignment horizontal="left" vertical="center"/>
    </xf>
    <xf numFmtId="14" fontId="68" fillId="36" borderId="25" xfId="0" applyNumberFormat="1" applyFont="1" applyFill="1" applyBorder="1" applyAlignment="1">
      <alignment horizontal="left" vertical="center"/>
    </xf>
    <xf numFmtId="14" fontId="68" fillId="36" borderId="18" xfId="0" applyNumberFormat="1" applyFont="1" applyFill="1" applyBorder="1" applyAlignment="1">
      <alignment horizontal="left" vertical="center"/>
    </xf>
    <xf numFmtId="0" fontId="4" fillId="0" borderId="21" xfId="50" applyFont="1" applyFill="1" applyBorder="1" applyAlignment="1" applyProtection="1">
      <alignment horizontal="left" vertical="center" wrapText="1"/>
      <protection/>
    </xf>
    <xf numFmtId="0" fontId="4" fillId="0" borderId="22" xfId="50" applyFont="1" applyFill="1" applyBorder="1" applyAlignment="1" applyProtection="1">
      <alignment horizontal="left" vertical="center" wrapText="1"/>
      <protection/>
    </xf>
    <xf numFmtId="0" fontId="4" fillId="0" borderId="23" xfId="50" applyFont="1" applyFill="1" applyBorder="1" applyAlignment="1" applyProtection="1">
      <alignment horizontal="left" vertical="center" wrapText="1"/>
      <protection/>
    </xf>
    <xf numFmtId="0" fontId="4" fillId="0" borderId="0" xfId="50" applyFont="1" applyFill="1" applyBorder="1" applyAlignment="1" applyProtection="1">
      <alignment horizontal="left" vertical="center" wrapText="1"/>
      <protection/>
    </xf>
    <xf numFmtId="0" fontId="4" fillId="0" borderId="24" xfId="50" applyFont="1" applyFill="1" applyBorder="1" applyAlignment="1" applyProtection="1">
      <alignment horizontal="left" vertical="center" wrapText="1"/>
      <protection/>
    </xf>
    <xf numFmtId="0" fontId="4" fillId="0" borderId="27" xfId="50" applyFont="1" applyFill="1" applyBorder="1" applyAlignment="1" applyProtection="1">
      <alignment horizontal="left" vertical="center" wrapText="1"/>
      <protection/>
    </xf>
    <xf numFmtId="0" fontId="4" fillId="0" borderId="28" xfId="50" applyFont="1" applyFill="1" applyBorder="1" applyAlignment="1" applyProtection="1">
      <alignment horizontal="left" vertical="center" wrapText="1"/>
      <protection/>
    </xf>
    <xf numFmtId="0" fontId="27" fillId="0" borderId="0" xfId="50" applyFont="1" applyAlignment="1" applyProtection="1">
      <alignment horizontal="center" vertical="center"/>
      <protection/>
    </xf>
    <xf numFmtId="0" fontId="21" fillId="0" borderId="0" xfId="5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5" fillId="39" borderId="21" xfId="0" applyFont="1" applyFill="1" applyBorder="1" applyAlignment="1" applyProtection="1">
      <alignment horizontal="center" vertical="center" wrapText="1"/>
      <protection/>
    </xf>
    <xf numFmtId="0" fontId="5" fillId="39" borderId="22" xfId="0" applyFont="1" applyFill="1" applyBorder="1" applyAlignment="1" applyProtection="1">
      <alignment horizontal="center" vertical="center" wrapText="1"/>
      <protection/>
    </xf>
    <xf numFmtId="0" fontId="5" fillId="39" borderId="18" xfId="0" applyFont="1" applyFill="1" applyBorder="1" applyAlignment="1" applyProtection="1">
      <alignment horizontal="center" vertical="center" wrapText="1"/>
      <protection/>
    </xf>
    <xf numFmtId="0" fontId="5" fillId="39" borderId="27" xfId="0" applyFont="1" applyFill="1" applyBorder="1" applyAlignment="1" applyProtection="1">
      <alignment horizontal="center" vertical="center" wrapText="1"/>
      <protection/>
    </xf>
    <xf numFmtId="0" fontId="34" fillId="39" borderId="23" xfId="0" applyFont="1" applyFill="1" applyBorder="1" applyAlignment="1" applyProtection="1">
      <alignment horizontal="center" vertical="center" wrapText="1"/>
      <protection/>
    </xf>
    <xf numFmtId="0" fontId="34" fillId="39" borderId="28" xfId="0" applyFont="1" applyFill="1" applyBorder="1" applyAlignment="1" applyProtection="1">
      <alignment horizontal="center" vertical="center" wrapText="1"/>
      <protection/>
    </xf>
    <xf numFmtId="1" fontId="8" fillId="0" borderId="0" xfId="50" applyNumberFormat="1" applyFont="1" applyFill="1" applyBorder="1" applyAlignment="1" applyProtection="1">
      <alignment horizontal="left" vertical="center" wrapText="1"/>
      <protection/>
    </xf>
    <xf numFmtId="0" fontId="8" fillId="0" borderId="0" xfId="50" applyFont="1" applyFill="1" applyBorder="1" applyAlignment="1" applyProtection="1">
      <alignment horizontal="left" vertical="center" wrapText="1"/>
      <protection/>
    </xf>
    <xf numFmtId="0" fontId="24" fillId="0" borderId="0" xfId="50" applyFont="1" applyAlignment="1" applyProtection="1">
      <alignment horizontal="left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ORMULE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439"/>
  <sheetViews>
    <sheetView showGridLines="0" showZeros="0" showOutlineSymbols="0" zoomScalePageLayoutView="0" workbookViewId="0" topLeftCell="A1">
      <selection activeCell="A424" sqref="A424"/>
    </sheetView>
  </sheetViews>
  <sheetFormatPr defaultColWidth="0" defaultRowHeight="12.75"/>
  <cols>
    <col min="1" max="1" width="45.57421875" style="2" customWidth="1"/>
    <col min="2" max="2" width="51.00390625" style="1" customWidth="1"/>
    <col min="3" max="3" width="4.8515625" style="2" customWidth="1"/>
    <col min="4" max="4" width="41.140625" style="2" customWidth="1"/>
    <col min="5" max="5" width="2.8515625" style="2" customWidth="1"/>
    <col min="6" max="6" width="24.140625" style="2" customWidth="1"/>
    <col min="7" max="16384" width="0" style="2" hidden="1" customWidth="1"/>
  </cols>
  <sheetData>
    <row r="1" spans="1:4" ht="18">
      <c r="A1" s="131" t="s">
        <v>67</v>
      </c>
      <c r="B1" s="132"/>
      <c r="C1" s="58"/>
      <c r="D1" s="2" t="s">
        <v>42</v>
      </c>
    </row>
    <row r="2" spans="3:4" ht="12.75">
      <c r="C2" s="65"/>
      <c r="D2" s="65"/>
    </row>
    <row r="3" ht="18">
      <c r="A3" s="6" t="s">
        <v>23</v>
      </c>
    </row>
    <row r="4" spans="1:3" ht="18">
      <c r="A4" s="6"/>
      <c r="C4" s="65"/>
    </row>
    <row r="5" spans="2:4" ht="12.75">
      <c r="B5" s="3"/>
      <c r="D5" s="36" t="s">
        <v>41</v>
      </c>
    </row>
    <row r="6" spans="1:4" ht="45.75" customHeight="1">
      <c r="A6" s="4" t="s">
        <v>27</v>
      </c>
      <c r="B6" s="5" t="s">
        <v>68</v>
      </c>
      <c r="D6" s="59" t="s">
        <v>88</v>
      </c>
    </row>
    <row r="7" spans="1:2" s="14" customFormat="1" ht="18.75" customHeight="1">
      <c r="A7" s="4" t="s">
        <v>28</v>
      </c>
      <c r="B7" s="139" t="s">
        <v>108</v>
      </c>
    </row>
    <row r="8" spans="1:2" s="14" customFormat="1" ht="18.75" customHeight="1">
      <c r="A8" s="4" t="s">
        <v>32</v>
      </c>
      <c r="B8" s="5">
        <v>2010</v>
      </c>
    </row>
    <row r="9" spans="1:2" ht="18" customHeight="1">
      <c r="A9" s="14"/>
      <c r="B9" s="15"/>
    </row>
    <row r="10" spans="1:2" ht="42.75" customHeight="1">
      <c r="A10" s="4" t="s">
        <v>0</v>
      </c>
      <c r="B10" s="5" t="s">
        <v>107</v>
      </c>
    </row>
    <row r="11" spans="1:2" ht="18" customHeight="1">
      <c r="A11" s="14"/>
      <c r="B11" s="15"/>
    </row>
    <row r="12" spans="1:2" ht="51">
      <c r="A12" s="4" t="s">
        <v>1</v>
      </c>
      <c r="B12" s="5" t="s">
        <v>69</v>
      </c>
    </row>
    <row r="13" spans="1:2" ht="12.75">
      <c r="A13" s="4" t="s">
        <v>2</v>
      </c>
      <c r="B13" s="5" t="s">
        <v>70</v>
      </c>
    </row>
    <row r="14" spans="1:4" ht="12.75">
      <c r="A14" s="4" t="s">
        <v>3</v>
      </c>
      <c r="B14" s="5" t="s">
        <v>71</v>
      </c>
      <c r="D14" s="36" t="s">
        <v>41</v>
      </c>
    </row>
    <row r="15" spans="1:4" ht="30" customHeight="1">
      <c r="A15" s="4" t="s">
        <v>4</v>
      </c>
      <c r="B15" s="5" t="s">
        <v>72</v>
      </c>
      <c r="D15" s="59" t="s">
        <v>89</v>
      </c>
    </row>
    <row r="16" spans="1:4" ht="18.75" customHeight="1">
      <c r="A16" s="4" t="s">
        <v>5</v>
      </c>
      <c r="B16" s="5" t="s">
        <v>73</v>
      </c>
      <c r="D16" s="36" t="s">
        <v>41</v>
      </c>
    </row>
    <row r="17" spans="1:4" ht="18.75" customHeight="1">
      <c r="A17" s="4" t="s">
        <v>6</v>
      </c>
      <c r="B17" s="5" t="s">
        <v>74</v>
      </c>
      <c r="D17" s="59" t="s">
        <v>90</v>
      </c>
    </row>
    <row r="18" spans="1:4" ht="43.5" customHeight="1">
      <c r="A18" s="4" t="s">
        <v>40</v>
      </c>
      <c r="B18" s="5" t="s">
        <v>91</v>
      </c>
      <c r="D18" s="2" t="s">
        <v>91</v>
      </c>
    </row>
    <row r="19" spans="1:2" ht="18.75" customHeight="1">
      <c r="A19" s="14"/>
      <c r="B19" s="15"/>
    </row>
    <row r="20" spans="1:2" ht="18.75" customHeight="1">
      <c r="A20" s="4" t="s">
        <v>7</v>
      </c>
      <c r="B20" s="5" t="s">
        <v>75</v>
      </c>
    </row>
    <row r="21" spans="1:2" ht="18.75" customHeight="1">
      <c r="A21" s="4" t="s">
        <v>8</v>
      </c>
      <c r="B21" s="5" t="s">
        <v>76</v>
      </c>
    </row>
    <row r="22" spans="1:2" ht="18.75" customHeight="1">
      <c r="A22" s="14"/>
      <c r="B22" s="15"/>
    </row>
    <row r="23" spans="1:6" ht="27" customHeight="1">
      <c r="A23" s="4" t="s">
        <v>9</v>
      </c>
      <c r="B23" s="5" t="s">
        <v>77</v>
      </c>
      <c r="D23" s="36" t="s">
        <v>33</v>
      </c>
      <c r="F23" s="36" t="s">
        <v>34</v>
      </c>
    </row>
    <row r="24" spans="1:6" ht="17.25" customHeight="1">
      <c r="A24" s="4" t="s">
        <v>10</v>
      </c>
      <c r="B24" s="5" t="s">
        <v>78</v>
      </c>
      <c r="D24" s="5" t="s">
        <v>92</v>
      </c>
      <c r="F24" s="5" t="s">
        <v>95</v>
      </c>
    </row>
    <row r="25" spans="1:2" ht="17.25" customHeight="1">
      <c r="A25" s="4" t="s">
        <v>11</v>
      </c>
      <c r="B25" s="5" t="s">
        <v>79</v>
      </c>
    </row>
    <row r="26" spans="1:2" ht="17.25" customHeight="1">
      <c r="A26" s="4" t="s">
        <v>12</v>
      </c>
      <c r="B26" s="130" t="s">
        <v>80</v>
      </c>
    </row>
    <row r="27" spans="1:6" ht="27.75" customHeight="1">
      <c r="A27" s="4" t="s">
        <v>13</v>
      </c>
      <c r="B27" s="5" t="s">
        <v>81</v>
      </c>
      <c r="D27" s="5" t="s">
        <v>93</v>
      </c>
      <c r="F27" s="5" t="s">
        <v>93</v>
      </c>
    </row>
    <row r="28" spans="1:6" ht="17.25" customHeight="1">
      <c r="A28" s="4" t="s">
        <v>14</v>
      </c>
      <c r="B28" s="139" t="s">
        <v>109</v>
      </c>
      <c r="D28" s="5" t="s">
        <v>94</v>
      </c>
      <c r="F28" s="5" t="s">
        <v>96</v>
      </c>
    </row>
    <row r="29" spans="1:6" ht="17.25" customHeight="1">
      <c r="A29" s="4" t="s">
        <v>15</v>
      </c>
      <c r="B29" s="139" t="s">
        <v>110</v>
      </c>
      <c r="D29" s="5" t="s">
        <v>94</v>
      </c>
      <c r="F29" s="5" t="s">
        <v>96</v>
      </c>
    </row>
    <row r="30" spans="1:6" ht="17.25" customHeight="1">
      <c r="A30" s="4" t="s">
        <v>16</v>
      </c>
      <c r="B30" s="5" t="s">
        <v>82</v>
      </c>
      <c r="D30" s="5" t="s">
        <v>94</v>
      </c>
      <c r="F30" s="5" t="s">
        <v>96</v>
      </c>
    </row>
    <row r="31" spans="1:6" ht="17.25" customHeight="1">
      <c r="A31" s="4" t="s">
        <v>17</v>
      </c>
      <c r="B31" s="5" t="s">
        <v>83</v>
      </c>
      <c r="D31" s="5" t="s">
        <v>94</v>
      </c>
      <c r="F31" s="5" t="s">
        <v>96</v>
      </c>
    </row>
    <row r="32" spans="1:2" ht="17.25" customHeight="1">
      <c r="A32" s="4" t="s">
        <v>24</v>
      </c>
      <c r="B32" s="5" t="s">
        <v>84</v>
      </c>
    </row>
    <row r="33" spans="1:2" ht="17.25" customHeight="1">
      <c r="A33" s="4" t="s">
        <v>35</v>
      </c>
      <c r="B33" s="5" t="s">
        <v>85</v>
      </c>
    </row>
    <row r="34" spans="1:2" ht="17.25" customHeight="1">
      <c r="A34" s="4" t="s">
        <v>36</v>
      </c>
      <c r="B34" s="5" t="s">
        <v>86</v>
      </c>
    </row>
    <row r="35" spans="1:2" ht="18.75" customHeight="1">
      <c r="A35" s="4" t="s">
        <v>66</v>
      </c>
      <c r="B35" s="4" t="s">
        <v>87</v>
      </c>
    </row>
    <row r="36" spans="1:2" ht="18.75" customHeight="1">
      <c r="A36" s="14"/>
      <c r="B36" s="15"/>
    </row>
    <row r="37" s="14" customFormat="1" ht="12.75">
      <c r="B37" s="15"/>
    </row>
    <row r="38" spans="1:2" s="14" customFormat="1" ht="18">
      <c r="A38" s="6" t="s">
        <v>56</v>
      </c>
      <c r="B38" s="15"/>
    </row>
    <row r="39" s="14" customFormat="1" ht="12.75"/>
    <row r="40" spans="1:2" ht="18.75" customHeight="1">
      <c r="A40" s="4" t="s">
        <v>18</v>
      </c>
      <c r="B40" s="16">
        <v>8500</v>
      </c>
    </row>
    <row r="41" spans="1:2" ht="18.75" customHeight="1">
      <c r="A41" s="4" t="s">
        <v>19</v>
      </c>
      <c r="B41" s="16">
        <v>9500</v>
      </c>
    </row>
    <row r="42" spans="1:2" ht="18.75" customHeight="1">
      <c r="A42" s="14"/>
      <c r="B42" s="17"/>
    </row>
    <row r="43" spans="1:2" ht="18.75" customHeight="1">
      <c r="A43" s="4" t="s">
        <v>20</v>
      </c>
      <c r="B43" s="16">
        <v>62000</v>
      </c>
    </row>
    <row r="44" spans="1:2" ht="18.75" customHeight="1">
      <c r="A44" s="4" t="s">
        <v>21</v>
      </c>
      <c r="B44" s="16">
        <v>10000</v>
      </c>
    </row>
    <row r="45" spans="1:2" ht="18.75" customHeight="1">
      <c r="A45" s="14"/>
      <c r="B45" s="17"/>
    </row>
    <row r="46" spans="1:2" ht="18.75" customHeight="1">
      <c r="A46" s="4" t="s">
        <v>22</v>
      </c>
      <c r="B46" s="16">
        <v>-100</v>
      </c>
    </row>
    <row r="47" spans="1:2" ht="18.75" customHeight="1">
      <c r="A47" s="4" t="s">
        <v>25</v>
      </c>
      <c r="B47" s="16">
        <v>-1500</v>
      </c>
    </row>
    <row r="48" ht="18.75" customHeight="1"/>
    <row r="49" spans="1:2" ht="18.75" customHeight="1">
      <c r="A49" s="28" t="s">
        <v>58</v>
      </c>
      <c r="B49" s="100">
        <v>39814</v>
      </c>
    </row>
    <row r="50" spans="1:2" ht="18.75" customHeight="1">
      <c r="A50" s="28" t="s">
        <v>57</v>
      </c>
      <c r="B50" s="100">
        <v>40178</v>
      </c>
    </row>
    <row r="51" ht="12.75">
      <c r="A51" s="19"/>
    </row>
    <row r="52" spans="1:2" ht="18">
      <c r="A52" s="6" t="s">
        <v>29</v>
      </c>
      <c r="B52" s="15"/>
    </row>
    <row r="53" spans="1:4" ht="12.75">
      <c r="A53" s="14"/>
      <c r="B53" s="14"/>
      <c r="D53" s="36" t="s">
        <v>41</v>
      </c>
    </row>
    <row r="54" spans="1:4" ht="57.75" customHeight="1">
      <c r="A54" s="4" t="s">
        <v>39</v>
      </c>
      <c r="B54" s="16" t="s">
        <v>97</v>
      </c>
      <c r="D54" s="60" t="s">
        <v>98</v>
      </c>
    </row>
    <row r="55" spans="1:4" ht="57.75" customHeight="1">
      <c r="A55" s="16" t="s">
        <v>49</v>
      </c>
      <c r="B55" s="16" t="s">
        <v>99</v>
      </c>
      <c r="D55" s="83"/>
    </row>
    <row r="56" spans="1:2" ht="32.25" customHeight="1">
      <c r="A56" s="4" t="s">
        <v>26</v>
      </c>
      <c r="B56" s="16" t="s">
        <v>100</v>
      </c>
    </row>
    <row r="57" spans="1:2" ht="18.75" customHeight="1">
      <c r="A57" s="14"/>
      <c r="B57" s="17"/>
    </row>
    <row r="58" spans="1:2" ht="28.5" customHeight="1">
      <c r="A58" s="4" t="s">
        <v>38</v>
      </c>
      <c r="B58" s="16" t="s">
        <v>101</v>
      </c>
    </row>
    <row r="59" spans="1:2" ht="19.5" customHeight="1">
      <c r="A59" s="4" t="s">
        <v>30</v>
      </c>
      <c r="B59" s="16" t="s">
        <v>102</v>
      </c>
    </row>
    <row r="60" spans="1:2" ht="19.5" customHeight="1">
      <c r="A60" s="4" t="s">
        <v>55</v>
      </c>
      <c r="B60" s="16" t="s">
        <v>103</v>
      </c>
    </row>
    <row r="61" spans="1:2" ht="39.75" customHeight="1">
      <c r="A61" s="4" t="s">
        <v>31</v>
      </c>
      <c r="B61" s="16" t="s">
        <v>104</v>
      </c>
    </row>
    <row r="62" spans="1:2" ht="39" customHeight="1">
      <c r="A62" s="4" t="s">
        <v>37</v>
      </c>
      <c r="B62" s="16" t="s">
        <v>105</v>
      </c>
    </row>
    <row r="64" spans="1:2" ht="18.75" customHeight="1">
      <c r="A64" s="14"/>
      <c r="B64" s="17"/>
    </row>
    <row r="66" ht="13.5" thickBot="1"/>
    <row r="67" spans="1:4" ht="12.75">
      <c r="A67" s="109" t="s">
        <v>63</v>
      </c>
      <c r="B67" s="110"/>
      <c r="C67" s="110"/>
      <c r="D67" s="111"/>
    </row>
    <row r="68" spans="1:4" ht="12.75">
      <c r="A68" s="112"/>
      <c r="B68" s="104"/>
      <c r="C68" s="104"/>
      <c r="D68" s="113"/>
    </row>
    <row r="69" spans="1:4" ht="12.75">
      <c r="A69" s="112" t="s">
        <v>61</v>
      </c>
      <c r="B69" s="104"/>
      <c r="C69" s="104"/>
      <c r="D69" s="113"/>
    </row>
    <row r="70" spans="1:4" ht="12.75">
      <c r="A70" s="112" t="s">
        <v>62</v>
      </c>
      <c r="B70" s="105"/>
      <c r="C70" s="105"/>
      <c r="D70" s="114"/>
    </row>
    <row r="71" spans="1:4" ht="12.75">
      <c r="A71" s="112"/>
      <c r="B71" s="104"/>
      <c r="C71" s="104"/>
      <c r="D71" s="113"/>
    </row>
    <row r="72" spans="1:4" ht="12.75">
      <c r="A72" s="123" t="s">
        <v>111</v>
      </c>
      <c r="B72" s="124" t="s">
        <v>59</v>
      </c>
      <c r="C72" s="124" t="s">
        <v>60</v>
      </c>
      <c r="D72" s="125"/>
    </row>
    <row r="73" spans="1:4" ht="12.75">
      <c r="A73" s="112"/>
      <c r="B73" s="104"/>
      <c r="C73" s="104"/>
      <c r="D73" s="113"/>
    </row>
    <row r="74" spans="1:4" ht="12.75">
      <c r="A74" s="115">
        <v>40179</v>
      </c>
      <c r="B74" s="106">
        <v>1</v>
      </c>
      <c r="C74" s="106">
        <v>1</v>
      </c>
      <c r="D74" s="116"/>
    </row>
    <row r="75" spans="1:4" ht="12.75">
      <c r="A75" s="117">
        <v>40180</v>
      </c>
      <c r="B75" s="104">
        <v>2</v>
      </c>
      <c r="C75" s="104">
        <v>2</v>
      </c>
      <c r="D75" s="113"/>
    </row>
    <row r="76" spans="1:4" ht="12.75">
      <c r="A76" s="117">
        <v>40181</v>
      </c>
      <c r="B76" s="104">
        <v>3</v>
      </c>
      <c r="C76" s="104">
        <v>3</v>
      </c>
      <c r="D76" s="113"/>
    </row>
    <row r="77" spans="1:4" ht="12.75">
      <c r="A77" s="117">
        <v>40182</v>
      </c>
      <c r="B77" s="104">
        <v>4</v>
      </c>
      <c r="C77" s="104">
        <v>4</v>
      </c>
      <c r="D77" s="113"/>
    </row>
    <row r="78" spans="1:4" ht="12.75">
      <c r="A78" s="117">
        <v>40183</v>
      </c>
      <c r="B78" s="104">
        <v>5</v>
      </c>
      <c r="C78" s="104">
        <v>5</v>
      </c>
      <c r="D78" s="113"/>
    </row>
    <row r="79" spans="1:4" ht="12.75">
      <c r="A79" s="117">
        <v>40184</v>
      </c>
      <c r="B79" s="104">
        <v>6</v>
      </c>
      <c r="C79" s="104">
        <v>6</v>
      </c>
      <c r="D79" s="113"/>
    </row>
    <row r="80" spans="1:4" ht="12.75">
      <c r="A80" s="117">
        <v>40185</v>
      </c>
      <c r="B80" s="104">
        <v>7</v>
      </c>
      <c r="C80" s="104">
        <v>7</v>
      </c>
      <c r="D80" s="113"/>
    </row>
    <row r="81" spans="1:4" ht="12.75">
      <c r="A81" s="117">
        <v>40186</v>
      </c>
      <c r="B81" s="104">
        <v>8</v>
      </c>
      <c r="C81" s="104">
        <v>8</v>
      </c>
      <c r="D81" s="113"/>
    </row>
    <row r="82" spans="1:4" ht="12.75">
      <c r="A82" s="117">
        <v>40187</v>
      </c>
      <c r="B82" s="104">
        <v>9</v>
      </c>
      <c r="C82" s="104">
        <v>9</v>
      </c>
      <c r="D82" s="113"/>
    </row>
    <row r="83" spans="1:4" ht="12.75">
      <c r="A83" s="117">
        <v>40188</v>
      </c>
      <c r="B83" s="104">
        <v>10</v>
      </c>
      <c r="C83" s="104">
        <v>10</v>
      </c>
      <c r="D83" s="113"/>
    </row>
    <row r="84" spans="1:4" ht="12.75">
      <c r="A84" s="117">
        <v>40189</v>
      </c>
      <c r="B84" s="104">
        <v>11</v>
      </c>
      <c r="C84" s="104">
        <v>11</v>
      </c>
      <c r="D84" s="113"/>
    </row>
    <row r="85" spans="1:4" ht="12.75">
      <c r="A85" s="117">
        <v>40190</v>
      </c>
      <c r="B85" s="104">
        <v>12</v>
      </c>
      <c r="C85" s="104">
        <v>12</v>
      </c>
      <c r="D85" s="113"/>
    </row>
    <row r="86" spans="1:4" ht="12.75">
      <c r="A86" s="117">
        <v>40191</v>
      </c>
      <c r="B86" s="104">
        <v>13</v>
      </c>
      <c r="C86" s="104">
        <v>13</v>
      </c>
      <c r="D86" s="113"/>
    </row>
    <row r="87" spans="1:4" ht="12.75">
      <c r="A87" s="117">
        <v>40192</v>
      </c>
      <c r="B87" s="104">
        <v>14</v>
      </c>
      <c r="C87" s="104">
        <v>14</v>
      </c>
      <c r="D87" s="113"/>
    </row>
    <row r="88" spans="1:4" ht="12.75">
      <c r="A88" s="117">
        <v>40193</v>
      </c>
      <c r="B88" s="104">
        <v>15</v>
      </c>
      <c r="C88" s="104">
        <v>15</v>
      </c>
      <c r="D88" s="113"/>
    </row>
    <row r="89" spans="1:4" ht="12.75">
      <c r="A89" s="117">
        <v>40194</v>
      </c>
      <c r="B89" s="104">
        <v>16</v>
      </c>
      <c r="C89" s="104">
        <v>16</v>
      </c>
      <c r="D89" s="113"/>
    </row>
    <row r="90" spans="1:4" ht="12.75">
      <c r="A90" s="117">
        <v>40195</v>
      </c>
      <c r="B90" s="104">
        <v>17</v>
      </c>
      <c r="C90" s="104">
        <v>17</v>
      </c>
      <c r="D90" s="113"/>
    </row>
    <row r="91" spans="1:4" ht="12.75">
      <c r="A91" s="117">
        <v>40196</v>
      </c>
      <c r="B91" s="104">
        <v>18</v>
      </c>
      <c r="C91" s="104">
        <v>18</v>
      </c>
      <c r="D91" s="113"/>
    </row>
    <row r="92" spans="1:4" ht="12.75">
      <c r="A92" s="117">
        <v>40197</v>
      </c>
      <c r="B92" s="104">
        <v>19</v>
      </c>
      <c r="C92" s="104">
        <v>19</v>
      </c>
      <c r="D92" s="113"/>
    </row>
    <row r="93" spans="1:4" ht="12.75">
      <c r="A93" s="117">
        <v>40198</v>
      </c>
      <c r="B93" s="104">
        <v>20</v>
      </c>
      <c r="C93" s="104">
        <v>20</v>
      </c>
      <c r="D93" s="113"/>
    </row>
    <row r="94" spans="1:4" ht="12.75">
      <c r="A94" s="117">
        <v>40199</v>
      </c>
      <c r="B94" s="104">
        <v>21</v>
      </c>
      <c r="C94" s="104">
        <v>21</v>
      </c>
      <c r="D94" s="113"/>
    </row>
    <row r="95" spans="1:4" ht="12.75">
      <c r="A95" s="117">
        <v>40200</v>
      </c>
      <c r="B95" s="104">
        <v>22</v>
      </c>
      <c r="C95" s="104">
        <v>22</v>
      </c>
      <c r="D95" s="113"/>
    </row>
    <row r="96" spans="1:4" ht="12.75">
      <c r="A96" s="117">
        <v>40201</v>
      </c>
      <c r="B96" s="104">
        <v>23</v>
      </c>
      <c r="C96" s="104">
        <v>23</v>
      </c>
      <c r="D96" s="113"/>
    </row>
    <row r="97" spans="1:4" ht="12.75">
      <c r="A97" s="117">
        <v>40202</v>
      </c>
      <c r="B97" s="104">
        <v>24</v>
      </c>
      <c r="C97" s="104">
        <v>24</v>
      </c>
      <c r="D97" s="113"/>
    </row>
    <row r="98" spans="1:4" ht="12.75">
      <c r="A98" s="117">
        <v>40203</v>
      </c>
      <c r="B98" s="104">
        <v>25</v>
      </c>
      <c r="C98" s="104">
        <v>25</v>
      </c>
      <c r="D98" s="113"/>
    </row>
    <row r="99" spans="1:4" ht="12.75">
      <c r="A99" s="117">
        <v>40204</v>
      </c>
      <c r="B99" s="104">
        <v>26</v>
      </c>
      <c r="C99" s="104">
        <v>26</v>
      </c>
      <c r="D99" s="113"/>
    </row>
    <row r="100" spans="1:4" ht="12.75">
      <c r="A100" s="117">
        <v>40205</v>
      </c>
      <c r="B100" s="104">
        <v>27</v>
      </c>
      <c r="C100" s="104">
        <v>27</v>
      </c>
      <c r="D100" s="113"/>
    </row>
    <row r="101" spans="1:4" ht="12.75">
      <c r="A101" s="117">
        <v>40206</v>
      </c>
      <c r="B101" s="104">
        <v>28</v>
      </c>
      <c r="C101" s="104">
        <v>28</v>
      </c>
      <c r="D101" s="113"/>
    </row>
    <row r="102" spans="1:4" ht="12.75">
      <c r="A102" s="117">
        <v>40207</v>
      </c>
      <c r="B102" s="104">
        <v>29</v>
      </c>
      <c r="C102" s="104">
        <v>29</v>
      </c>
      <c r="D102" s="113"/>
    </row>
    <row r="103" spans="1:4" ht="12.75">
      <c r="A103" s="117">
        <v>40208</v>
      </c>
      <c r="B103" s="104">
        <v>30</v>
      </c>
      <c r="C103" s="104">
        <v>30</v>
      </c>
      <c r="D103" s="113"/>
    </row>
    <row r="104" spans="1:4" ht="12.75">
      <c r="A104" s="141">
        <v>40209</v>
      </c>
      <c r="B104" s="107">
        <v>30</v>
      </c>
      <c r="C104" s="107">
        <v>30</v>
      </c>
      <c r="D104" s="119"/>
    </row>
    <row r="105" spans="1:4" ht="12.75">
      <c r="A105" s="117">
        <v>40210</v>
      </c>
      <c r="B105" s="104">
        <v>1</v>
      </c>
      <c r="C105" s="104">
        <v>31</v>
      </c>
      <c r="D105" s="113"/>
    </row>
    <row r="106" spans="1:4" ht="12.75">
      <c r="A106" s="117">
        <v>40211</v>
      </c>
      <c r="B106" s="104">
        <v>2</v>
      </c>
      <c r="C106" s="104">
        <v>32</v>
      </c>
      <c r="D106" s="113"/>
    </row>
    <row r="107" spans="1:4" ht="12.75">
      <c r="A107" s="117">
        <v>40212</v>
      </c>
      <c r="B107" s="104">
        <v>3</v>
      </c>
      <c r="C107" s="104">
        <v>33</v>
      </c>
      <c r="D107" s="113"/>
    </row>
    <row r="108" spans="1:4" ht="12.75">
      <c r="A108" s="117">
        <v>40213</v>
      </c>
      <c r="B108" s="104">
        <v>4</v>
      </c>
      <c r="C108" s="104">
        <v>34</v>
      </c>
      <c r="D108" s="113"/>
    </row>
    <row r="109" spans="1:4" ht="12.75">
      <c r="A109" s="117">
        <v>40214</v>
      </c>
      <c r="B109" s="104">
        <v>5</v>
      </c>
      <c r="C109" s="104">
        <v>35</v>
      </c>
      <c r="D109" s="113"/>
    </row>
    <row r="110" spans="1:4" ht="12.75">
      <c r="A110" s="117">
        <v>40215</v>
      </c>
      <c r="B110" s="104">
        <v>6</v>
      </c>
      <c r="C110" s="104">
        <v>36</v>
      </c>
      <c r="D110" s="113"/>
    </row>
    <row r="111" spans="1:4" ht="12.75">
      <c r="A111" s="117">
        <v>40216</v>
      </c>
      <c r="B111" s="104">
        <v>7</v>
      </c>
      <c r="C111" s="104">
        <v>37</v>
      </c>
      <c r="D111" s="113"/>
    </row>
    <row r="112" spans="1:4" ht="12.75">
      <c r="A112" s="117">
        <v>40217</v>
      </c>
      <c r="B112" s="104">
        <v>8</v>
      </c>
      <c r="C112" s="104">
        <v>38</v>
      </c>
      <c r="D112" s="113"/>
    </row>
    <row r="113" spans="1:4" ht="12.75">
      <c r="A113" s="117">
        <v>40218</v>
      </c>
      <c r="B113" s="104">
        <v>9</v>
      </c>
      <c r="C113" s="104">
        <v>39</v>
      </c>
      <c r="D113" s="113"/>
    </row>
    <row r="114" spans="1:4" ht="12.75">
      <c r="A114" s="117">
        <v>40219</v>
      </c>
      <c r="B114" s="104">
        <v>10</v>
      </c>
      <c r="C114" s="104">
        <v>40</v>
      </c>
      <c r="D114" s="113"/>
    </row>
    <row r="115" spans="1:4" ht="12.75">
      <c r="A115" s="117">
        <v>40220</v>
      </c>
      <c r="B115" s="104">
        <v>11</v>
      </c>
      <c r="C115" s="104">
        <v>41</v>
      </c>
      <c r="D115" s="113"/>
    </row>
    <row r="116" spans="1:4" ht="12.75">
      <c r="A116" s="117">
        <v>40221</v>
      </c>
      <c r="B116" s="104">
        <v>12</v>
      </c>
      <c r="C116" s="104">
        <v>42</v>
      </c>
      <c r="D116" s="113"/>
    </row>
    <row r="117" spans="1:4" ht="12.75">
      <c r="A117" s="117">
        <v>40222</v>
      </c>
      <c r="B117" s="104">
        <v>13</v>
      </c>
      <c r="C117" s="104">
        <v>43</v>
      </c>
      <c r="D117" s="113"/>
    </row>
    <row r="118" spans="1:4" ht="12.75">
      <c r="A118" s="117">
        <v>40223</v>
      </c>
      <c r="B118" s="104">
        <v>14</v>
      </c>
      <c r="C118" s="104">
        <v>44</v>
      </c>
      <c r="D118" s="113"/>
    </row>
    <row r="119" spans="1:4" ht="12.75">
      <c r="A119" s="117">
        <v>40224</v>
      </c>
      <c r="B119" s="104">
        <v>15</v>
      </c>
      <c r="C119" s="104">
        <v>45</v>
      </c>
      <c r="D119" s="113"/>
    </row>
    <row r="120" spans="1:4" ht="12.75">
      <c r="A120" s="117">
        <v>40225</v>
      </c>
      <c r="B120" s="104">
        <v>16</v>
      </c>
      <c r="C120" s="104">
        <v>46</v>
      </c>
      <c r="D120" s="113"/>
    </row>
    <row r="121" spans="1:4" ht="12.75">
      <c r="A121" s="117">
        <v>40226</v>
      </c>
      <c r="B121" s="104">
        <v>17</v>
      </c>
      <c r="C121" s="104">
        <v>47</v>
      </c>
      <c r="D121" s="113"/>
    </row>
    <row r="122" spans="1:4" ht="12.75">
      <c r="A122" s="117">
        <v>40227</v>
      </c>
      <c r="B122" s="104">
        <v>18</v>
      </c>
      <c r="C122" s="104">
        <v>48</v>
      </c>
      <c r="D122" s="113"/>
    </row>
    <row r="123" spans="1:4" ht="12.75">
      <c r="A123" s="117">
        <v>40228</v>
      </c>
      <c r="B123" s="104">
        <v>19</v>
      </c>
      <c r="C123" s="104">
        <v>49</v>
      </c>
      <c r="D123" s="113"/>
    </row>
    <row r="124" spans="1:4" ht="12.75">
      <c r="A124" s="117">
        <v>40229</v>
      </c>
      <c r="B124" s="104">
        <v>20</v>
      </c>
      <c r="C124" s="104">
        <v>50</v>
      </c>
      <c r="D124" s="113"/>
    </row>
    <row r="125" spans="1:4" ht="12.75">
      <c r="A125" s="117">
        <v>40230</v>
      </c>
      <c r="B125" s="104">
        <v>21</v>
      </c>
      <c r="C125" s="104">
        <v>51</v>
      </c>
      <c r="D125" s="113"/>
    </row>
    <row r="126" spans="1:4" ht="12.75">
      <c r="A126" s="117">
        <v>40231</v>
      </c>
      <c r="B126" s="104">
        <v>22</v>
      </c>
      <c r="C126" s="104">
        <v>52</v>
      </c>
      <c r="D126" s="113"/>
    </row>
    <row r="127" spans="1:4" ht="12.75">
      <c r="A127" s="117">
        <v>40232</v>
      </c>
      <c r="B127" s="104">
        <v>23</v>
      </c>
      <c r="C127" s="104">
        <v>53</v>
      </c>
      <c r="D127" s="113"/>
    </row>
    <row r="128" spans="1:4" ht="12.75">
      <c r="A128" s="117">
        <v>40233</v>
      </c>
      <c r="B128" s="104">
        <v>24</v>
      </c>
      <c r="C128" s="104">
        <v>54</v>
      </c>
      <c r="D128" s="113"/>
    </row>
    <row r="129" spans="1:4" ht="12.75">
      <c r="A129" s="117">
        <v>40234</v>
      </c>
      <c r="B129" s="104">
        <v>25</v>
      </c>
      <c r="C129" s="104">
        <v>55</v>
      </c>
      <c r="D129" s="113"/>
    </row>
    <row r="130" spans="1:4" ht="12.75">
      <c r="A130" s="117">
        <v>40235</v>
      </c>
      <c r="B130" s="104">
        <v>26</v>
      </c>
      <c r="C130" s="104">
        <v>56</v>
      </c>
      <c r="D130" s="113"/>
    </row>
    <row r="131" spans="1:4" ht="12.75">
      <c r="A131" s="117">
        <v>40236</v>
      </c>
      <c r="B131" s="106">
        <v>27</v>
      </c>
      <c r="C131" s="106">
        <v>57</v>
      </c>
      <c r="D131" s="116"/>
    </row>
    <row r="132" spans="1:4" ht="12.75">
      <c r="A132" s="140">
        <v>40237</v>
      </c>
      <c r="B132" s="106">
        <v>30</v>
      </c>
      <c r="C132" s="106">
        <v>60</v>
      </c>
      <c r="D132" s="116"/>
    </row>
    <row r="133" spans="1:6" ht="12.75">
      <c r="A133" s="133" t="s">
        <v>112</v>
      </c>
      <c r="B133" s="134">
        <v>30</v>
      </c>
      <c r="C133" s="134">
        <v>60</v>
      </c>
      <c r="D133" s="135"/>
      <c r="F133" s="129" t="s">
        <v>106</v>
      </c>
    </row>
    <row r="134" spans="1:4" ht="12.75">
      <c r="A134" s="117">
        <v>40238</v>
      </c>
      <c r="B134" s="104">
        <v>1</v>
      </c>
      <c r="C134" s="104">
        <v>61</v>
      </c>
      <c r="D134" s="113"/>
    </row>
    <row r="135" spans="1:4" ht="12.75">
      <c r="A135" s="117">
        <v>40239</v>
      </c>
      <c r="B135" s="104">
        <v>2</v>
      </c>
      <c r="C135" s="104">
        <v>62</v>
      </c>
      <c r="D135" s="113"/>
    </row>
    <row r="136" spans="1:4" ht="12.75">
      <c r="A136" s="117">
        <v>40240</v>
      </c>
      <c r="B136" s="104">
        <v>3</v>
      </c>
      <c r="C136" s="104">
        <v>63</v>
      </c>
      <c r="D136" s="113"/>
    </row>
    <row r="137" spans="1:4" ht="12.75">
      <c r="A137" s="117">
        <v>40241</v>
      </c>
      <c r="B137" s="104">
        <v>4</v>
      </c>
      <c r="C137" s="104">
        <v>64</v>
      </c>
      <c r="D137" s="113"/>
    </row>
    <row r="138" spans="1:4" ht="12.75">
      <c r="A138" s="117">
        <v>40242</v>
      </c>
      <c r="B138" s="104">
        <v>5</v>
      </c>
      <c r="C138" s="104">
        <v>65</v>
      </c>
      <c r="D138" s="113"/>
    </row>
    <row r="139" spans="1:4" ht="12.75">
      <c r="A139" s="117">
        <v>40243</v>
      </c>
      <c r="B139" s="104">
        <v>6</v>
      </c>
      <c r="C139" s="104">
        <v>66</v>
      </c>
      <c r="D139" s="113"/>
    </row>
    <row r="140" spans="1:4" ht="12.75">
      <c r="A140" s="117">
        <v>40244</v>
      </c>
      <c r="B140" s="104">
        <v>7</v>
      </c>
      <c r="C140" s="104">
        <v>67</v>
      </c>
      <c r="D140" s="113"/>
    </row>
    <row r="141" spans="1:4" ht="12.75">
      <c r="A141" s="117">
        <v>40245</v>
      </c>
      <c r="B141" s="104">
        <v>8</v>
      </c>
      <c r="C141" s="104">
        <v>68</v>
      </c>
      <c r="D141" s="113"/>
    </row>
    <row r="142" spans="1:4" ht="12.75">
      <c r="A142" s="117">
        <v>40246</v>
      </c>
      <c r="B142" s="104">
        <v>9</v>
      </c>
      <c r="C142" s="104">
        <v>69</v>
      </c>
      <c r="D142" s="113"/>
    </row>
    <row r="143" spans="1:4" ht="12.75">
      <c r="A143" s="117">
        <v>40247</v>
      </c>
      <c r="B143" s="104">
        <v>10</v>
      </c>
      <c r="C143" s="104">
        <v>70</v>
      </c>
      <c r="D143" s="113"/>
    </row>
    <row r="144" spans="1:4" ht="12.75">
      <c r="A144" s="117">
        <v>40248</v>
      </c>
      <c r="B144" s="104">
        <v>11</v>
      </c>
      <c r="C144" s="104">
        <v>71</v>
      </c>
      <c r="D144" s="113"/>
    </row>
    <row r="145" spans="1:4" ht="12.75">
      <c r="A145" s="117">
        <v>40249</v>
      </c>
      <c r="B145" s="104">
        <v>12</v>
      </c>
      <c r="C145" s="104">
        <v>72</v>
      </c>
      <c r="D145" s="113"/>
    </row>
    <row r="146" spans="1:4" ht="12.75">
      <c r="A146" s="117">
        <v>40250</v>
      </c>
      <c r="B146" s="104">
        <v>13</v>
      </c>
      <c r="C146" s="104">
        <v>73</v>
      </c>
      <c r="D146" s="113"/>
    </row>
    <row r="147" spans="1:4" ht="12.75">
      <c r="A147" s="117">
        <v>40251</v>
      </c>
      <c r="B147" s="104">
        <v>14</v>
      </c>
      <c r="C147" s="104">
        <v>74</v>
      </c>
      <c r="D147" s="113"/>
    </row>
    <row r="148" spans="1:4" ht="12.75">
      <c r="A148" s="117">
        <v>40252</v>
      </c>
      <c r="B148" s="104">
        <v>15</v>
      </c>
      <c r="C148" s="104">
        <v>75</v>
      </c>
      <c r="D148" s="113"/>
    </row>
    <row r="149" spans="1:4" ht="12.75">
      <c r="A149" s="117">
        <v>40253</v>
      </c>
      <c r="B149" s="104">
        <v>16</v>
      </c>
      <c r="C149" s="104">
        <v>76</v>
      </c>
      <c r="D149" s="113"/>
    </row>
    <row r="150" spans="1:4" ht="12.75">
      <c r="A150" s="117">
        <v>40254</v>
      </c>
      <c r="B150" s="104">
        <v>17</v>
      </c>
      <c r="C150" s="104">
        <v>77</v>
      </c>
      <c r="D150" s="113"/>
    </row>
    <row r="151" spans="1:4" ht="12.75">
      <c r="A151" s="117">
        <v>40255</v>
      </c>
      <c r="B151" s="104">
        <v>18</v>
      </c>
      <c r="C151" s="104">
        <v>78</v>
      </c>
      <c r="D151" s="113"/>
    </row>
    <row r="152" spans="1:4" ht="12.75">
      <c r="A152" s="117">
        <v>40256</v>
      </c>
      <c r="B152" s="104">
        <v>19</v>
      </c>
      <c r="C152" s="104">
        <v>79</v>
      </c>
      <c r="D152" s="113"/>
    </row>
    <row r="153" spans="1:4" ht="12.75">
      <c r="A153" s="117">
        <v>40257</v>
      </c>
      <c r="B153" s="104">
        <v>20</v>
      </c>
      <c r="C153" s="104">
        <v>80</v>
      </c>
      <c r="D153" s="113"/>
    </row>
    <row r="154" spans="1:4" ht="12.75">
      <c r="A154" s="117">
        <v>40258</v>
      </c>
      <c r="B154" s="104">
        <v>21</v>
      </c>
      <c r="C154" s="104">
        <v>81</v>
      </c>
      <c r="D154" s="113"/>
    </row>
    <row r="155" spans="1:4" ht="12.75">
      <c r="A155" s="117">
        <v>40259</v>
      </c>
      <c r="B155" s="104">
        <v>22</v>
      </c>
      <c r="C155" s="104">
        <v>82</v>
      </c>
      <c r="D155" s="113"/>
    </row>
    <row r="156" spans="1:4" ht="12.75">
      <c r="A156" s="117">
        <v>40260</v>
      </c>
      <c r="B156" s="104">
        <v>23</v>
      </c>
      <c r="C156" s="104">
        <v>83</v>
      </c>
      <c r="D156" s="113"/>
    </row>
    <row r="157" spans="1:4" ht="12.75">
      <c r="A157" s="117">
        <v>40261</v>
      </c>
      <c r="B157" s="104">
        <v>24</v>
      </c>
      <c r="C157" s="104">
        <v>84</v>
      </c>
      <c r="D157" s="113"/>
    </row>
    <row r="158" spans="1:4" ht="12.75">
      <c r="A158" s="117">
        <v>40262</v>
      </c>
      <c r="B158" s="104">
        <v>25</v>
      </c>
      <c r="C158" s="104">
        <v>85</v>
      </c>
      <c r="D158" s="113"/>
    </row>
    <row r="159" spans="1:4" ht="12.75">
      <c r="A159" s="117">
        <v>40263</v>
      </c>
      <c r="B159" s="104">
        <v>26</v>
      </c>
      <c r="C159" s="104">
        <v>86</v>
      </c>
      <c r="D159" s="113"/>
    </row>
    <row r="160" spans="1:4" ht="12.75">
      <c r="A160" s="117">
        <v>40264</v>
      </c>
      <c r="B160" s="104">
        <v>27</v>
      </c>
      <c r="C160" s="104">
        <v>87</v>
      </c>
      <c r="D160" s="113"/>
    </row>
    <row r="161" spans="1:4" ht="12.75">
      <c r="A161" s="117">
        <v>40265</v>
      </c>
      <c r="B161" s="104">
        <v>28</v>
      </c>
      <c r="C161" s="104">
        <v>88</v>
      </c>
      <c r="D161" s="113"/>
    </row>
    <row r="162" spans="1:4" ht="12.75">
      <c r="A162" s="117">
        <v>40266</v>
      </c>
      <c r="B162" s="104">
        <v>29</v>
      </c>
      <c r="C162" s="104">
        <v>89</v>
      </c>
      <c r="D162" s="113"/>
    </row>
    <row r="163" spans="1:4" ht="12.75">
      <c r="A163" s="117">
        <v>40267</v>
      </c>
      <c r="B163" s="104">
        <v>30</v>
      </c>
      <c r="C163" s="104">
        <v>90</v>
      </c>
      <c r="D163" s="113"/>
    </row>
    <row r="164" spans="1:4" ht="12.75">
      <c r="A164" s="141">
        <v>40268</v>
      </c>
      <c r="B164" s="107">
        <v>30</v>
      </c>
      <c r="C164" s="107">
        <v>90</v>
      </c>
      <c r="D164" s="119"/>
    </row>
    <row r="165" spans="1:4" ht="12.75">
      <c r="A165" s="117">
        <v>40269</v>
      </c>
      <c r="B165" s="104">
        <v>1</v>
      </c>
      <c r="C165" s="104">
        <v>91</v>
      </c>
      <c r="D165" s="113"/>
    </row>
    <row r="166" spans="1:4" ht="12.75">
      <c r="A166" s="117">
        <v>40270</v>
      </c>
      <c r="B166" s="104">
        <v>2</v>
      </c>
      <c r="C166" s="104">
        <v>92</v>
      </c>
      <c r="D166" s="113"/>
    </row>
    <row r="167" spans="1:4" ht="12.75">
      <c r="A167" s="117">
        <v>40271</v>
      </c>
      <c r="B167" s="104">
        <v>3</v>
      </c>
      <c r="C167" s="104">
        <v>93</v>
      </c>
      <c r="D167" s="113"/>
    </row>
    <row r="168" spans="1:4" ht="12.75">
      <c r="A168" s="117">
        <v>40272</v>
      </c>
      <c r="B168" s="104">
        <v>4</v>
      </c>
      <c r="C168" s="104">
        <v>94</v>
      </c>
      <c r="D168" s="113"/>
    </row>
    <row r="169" spans="1:4" ht="12.75">
      <c r="A169" s="117">
        <v>40273</v>
      </c>
      <c r="B169" s="104">
        <v>5</v>
      </c>
      <c r="C169" s="104">
        <v>95</v>
      </c>
      <c r="D169" s="113"/>
    </row>
    <row r="170" spans="1:4" ht="12.75">
      <c r="A170" s="117">
        <v>40274</v>
      </c>
      <c r="B170" s="104">
        <v>6</v>
      </c>
      <c r="C170" s="104">
        <v>96</v>
      </c>
      <c r="D170" s="113"/>
    </row>
    <row r="171" spans="1:4" ht="12.75">
      <c r="A171" s="117">
        <v>40275</v>
      </c>
      <c r="B171" s="104">
        <v>7</v>
      </c>
      <c r="C171" s="104">
        <v>97</v>
      </c>
      <c r="D171" s="113"/>
    </row>
    <row r="172" spans="1:4" ht="12.75">
      <c r="A172" s="117">
        <v>40276</v>
      </c>
      <c r="B172" s="104">
        <v>8</v>
      </c>
      <c r="C172" s="104">
        <v>98</v>
      </c>
      <c r="D172" s="113"/>
    </row>
    <row r="173" spans="1:4" ht="12.75">
      <c r="A173" s="117">
        <v>40277</v>
      </c>
      <c r="B173" s="104">
        <v>9</v>
      </c>
      <c r="C173" s="104">
        <v>99</v>
      </c>
      <c r="D173" s="113"/>
    </row>
    <row r="174" spans="1:4" ht="12.75">
      <c r="A174" s="117">
        <v>40278</v>
      </c>
      <c r="B174" s="104">
        <v>10</v>
      </c>
      <c r="C174" s="104">
        <v>100</v>
      </c>
      <c r="D174" s="113"/>
    </row>
    <row r="175" spans="1:4" ht="12.75">
      <c r="A175" s="117">
        <v>40279</v>
      </c>
      <c r="B175" s="104">
        <v>11</v>
      </c>
      <c r="C175" s="104">
        <v>101</v>
      </c>
      <c r="D175" s="113"/>
    </row>
    <row r="176" spans="1:4" ht="12.75">
      <c r="A176" s="117">
        <v>40280</v>
      </c>
      <c r="B176" s="104">
        <v>12</v>
      </c>
      <c r="C176" s="104">
        <v>102</v>
      </c>
      <c r="D176" s="113"/>
    </row>
    <row r="177" spans="1:4" ht="12.75">
      <c r="A177" s="117">
        <v>40281</v>
      </c>
      <c r="B177" s="104">
        <v>13</v>
      </c>
      <c r="C177" s="104">
        <v>103</v>
      </c>
      <c r="D177" s="113"/>
    </row>
    <row r="178" spans="1:4" ht="12.75">
      <c r="A178" s="117">
        <v>40282</v>
      </c>
      <c r="B178" s="104">
        <v>14</v>
      </c>
      <c r="C178" s="104">
        <v>104</v>
      </c>
      <c r="D178" s="113"/>
    </row>
    <row r="179" spans="1:4" ht="12.75">
      <c r="A179" s="117">
        <v>40283</v>
      </c>
      <c r="B179" s="104">
        <v>15</v>
      </c>
      <c r="C179" s="104">
        <v>105</v>
      </c>
      <c r="D179" s="113"/>
    </row>
    <row r="180" spans="1:4" ht="12.75">
      <c r="A180" s="117">
        <v>40284</v>
      </c>
      <c r="B180" s="104">
        <v>16</v>
      </c>
      <c r="C180" s="104">
        <v>106</v>
      </c>
      <c r="D180" s="113"/>
    </row>
    <row r="181" spans="1:4" ht="12.75">
      <c r="A181" s="117">
        <v>40285</v>
      </c>
      <c r="B181" s="104">
        <v>17</v>
      </c>
      <c r="C181" s="104">
        <v>107</v>
      </c>
      <c r="D181" s="113"/>
    </row>
    <row r="182" spans="1:4" ht="12.75">
      <c r="A182" s="117">
        <v>40286</v>
      </c>
      <c r="B182" s="104">
        <v>18</v>
      </c>
      <c r="C182" s="104">
        <v>108</v>
      </c>
      <c r="D182" s="113"/>
    </row>
    <row r="183" spans="1:4" ht="12.75">
      <c r="A183" s="117">
        <v>40287</v>
      </c>
      <c r="B183" s="104">
        <v>19</v>
      </c>
      <c r="C183" s="104">
        <v>109</v>
      </c>
      <c r="D183" s="113"/>
    </row>
    <row r="184" spans="1:4" ht="12.75">
      <c r="A184" s="117">
        <v>40288</v>
      </c>
      <c r="B184" s="104">
        <v>20</v>
      </c>
      <c r="C184" s="104">
        <v>110</v>
      </c>
      <c r="D184" s="113"/>
    </row>
    <row r="185" spans="1:4" ht="12.75">
      <c r="A185" s="117">
        <v>40289</v>
      </c>
      <c r="B185" s="104">
        <v>21</v>
      </c>
      <c r="C185" s="104">
        <v>111</v>
      </c>
      <c r="D185" s="113"/>
    </row>
    <row r="186" spans="1:4" ht="12.75">
      <c r="A186" s="117">
        <v>40290</v>
      </c>
      <c r="B186" s="104">
        <v>22</v>
      </c>
      <c r="C186" s="104">
        <v>112</v>
      </c>
      <c r="D186" s="113"/>
    </row>
    <row r="187" spans="1:4" ht="12.75">
      <c r="A187" s="117">
        <v>40291</v>
      </c>
      <c r="B187" s="104">
        <v>23</v>
      </c>
      <c r="C187" s="104">
        <v>113</v>
      </c>
      <c r="D187" s="113"/>
    </row>
    <row r="188" spans="1:4" ht="12.75">
      <c r="A188" s="117">
        <v>40292</v>
      </c>
      <c r="B188" s="104">
        <v>24</v>
      </c>
      <c r="C188" s="104">
        <v>114</v>
      </c>
      <c r="D188" s="113"/>
    </row>
    <row r="189" spans="1:4" ht="12.75">
      <c r="A189" s="117">
        <v>40293</v>
      </c>
      <c r="B189" s="104">
        <v>25</v>
      </c>
      <c r="C189" s="104">
        <v>115</v>
      </c>
      <c r="D189" s="113"/>
    </row>
    <row r="190" spans="1:4" ht="12.75">
      <c r="A190" s="117">
        <v>40294</v>
      </c>
      <c r="B190" s="104">
        <v>26</v>
      </c>
      <c r="C190" s="104">
        <v>116</v>
      </c>
      <c r="D190" s="113"/>
    </row>
    <row r="191" spans="1:4" ht="12.75">
      <c r="A191" s="117">
        <v>40295</v>
      </c>
      <c r="B191" s="104">
        <v>27</v>
      </c>
      <c r="C191" s="104">
        <v>117</v>
      </c>
      <c r="D191" s="113"/>
    </row>
    <row r="192" spans="1:4" ht="12.75">
      <c r="A192" s="117">
        <v>40296</v>
      </c>
      <c r="B192" s="104">
        <v>28</v>
      </c>
      <c r="C192" s="104">
        <v>118</v>
      </c>
      <c r="D192" s="113"/>
    </row>
    <row r="193" spans="1:4" ht="12.75">
      <c r="A193" s="117">
        <v>40297</v>
      </c>
      <c r="B193" s="104">
        <v>29</v>
      </c>
      <c r="C193" s="104">
        <v>119</v>
      </c>
      <c r="D193" s="113"/>
    </row>
    <row r="194" spans="1:4" ht="12.75">
      <c r="A194" s="118">
        <v>40298</v>
      </c>
      <c r="B194" s="108">
        <v>30</v>
      </c>
      <c r="C194" s="108">
        <v>120</v>
      </c>
      <c r="D194" s="120"/>
    </row>
    <row r="195" spans="1:4" ht="12.75">
      <c r="A195" s="117">
        <v>40299</v>
      </c>
      <c r="B195" s="104">
        <v>1</v>
      </c>
      <c r="C195" s="104">
        <v>121</v>
      </c>
      <c r="D195" s="113"/>
    </row>
    <row r="196" spans="1:4" ht="12.75">
      <c r="A196" s="117">
        <v>40300</v>
      </c>
      <c r="B196" s="104">
        <v>2</v>
      </c>
      <c r="C196" s="104">
        <v>122</v>
      </c>
      <c r="D196" s="113"/>
    </row>
    <row r="197" spans="1:4" ht="12.75">
      <c r="A197" s="117">
        <v>40301</v>
      </c>
      <c r="B197" s="104">
        <v>3</v>
      </c>
      <c r="C197" s="104">
        <v>123</v>
      </c>
      <c r="D197" s="113"/>
    </row>
    <row r="198" spans="1:4" ht="12.75">
      <c r="A198" s="117">
        <v>40302</v>
      </c>
      <c r="B198" s="104">
        <v>4</v>
      </c>
      <c r="C198" s="104">
        <v>124</v>
      </c>
      <c r="D198" s="113"/>
    </row>
    <row r="199" spans="1:4" ht="12.75">
      <c r="A199" s="117">
        <v>40303</v>
      </c>
      <c r="B199" s="104">
        <v>5</v>
      </c>
      <c r="C199" s="104">
        <v>125</v>
      </c>
      <c r="D199" s="113"/>
    </row>
    <row r="200" spans="1:4" ht="12.75">
      <c r="A200" s="117">
        <v>40304</v>
      </c>
      <c r="B200" s="104">
        <v>6</v>
      </c>
      <c r="C200" s="104">
        <v>126</v>
      </c>
      <c r="D200" s="113"/>
    </row>
    <row r="201" spans="1:4" ht="12.75">
      <c r="A201" s="117">
        <v>40305</v>
      </c>
      <c r="B201" s="104">
        <v>7</v>
      </c>
      <c r="C201" s="104">
        <v>127</v>
      </c>
      <c r="D201" s="113"/>
    </row>
    <row r="202" spans="1:4" ht="12.75">
      <c r="A202" s="117">
        <v>40306</v>
      </c>
      <c r="B202" s="104">
        <v>8</v>
      </c>
      <c r="C202" s="104">
        <v>128</v>
      </c>
      <c r="D202" s="113"/>
    </row>
    <row r="203" spans="1:4" ht="12.75">
      <c r="A203" s="117">
        <v>40307</v>
      </c>
      <c r="B203" s="104">
        <v>9</v>
      </c>
      <c r="C203" s="104">
        <v>129</v>
      </c>
      <c r="D203" s="113"/>
    </row>
    <row r="204" spans="1:4" ht="12.75">
      <c r="A204" s="117">
        <v>40308</v>
      </c>
      <c r="B204" s="104">
        <v>10</v>
      </c>
      <c r="C204" s="104">
        <v>130</v>
      </c>
      <c r="D204" s="113"/>
    </row>
    <row r="205" spans="1:4" ht="12.75">
      <c r="A205" s="117">
        <v>40309</v>
      </c>
      <c r="B205" s="104">
        <v>11</v>
      </c>
      <c r="C205" s="104">
        <v>131</v>
      </c>
      <c r="D205" s="113"/>
    </row>
    <row r="206" spans="1:4" ht="12.75">
      <c r="A206" s="117">
        <v>40310</v>
      </c>
      <c r="B206" s="104">
        <v>12</v>
      </c>
      <c r="C206" s="104">
        <v>132</v>
      </c>
      <c r="D206" s="113"/>
    </row>
    <row r="207" spans="1:4" ht="12.75">
      <c r="A207" s="117">
        <v>40311</v>
      </c>
      <c r="B207" s="104">
        <v>13</v>
      </c>
      <c r="C207" s="104">
        <v>133</v>
      </c>
      <c r="D207" s="113"/>
    </row>
    <row r="208" spans="1:4" ht="12.75">
      <c r="A208" s="117">
        <v>40312</v>
      </c>
      <c r="B208" s="104">
        <v>14</v>
      </c>
      <c r="C208" s="104">
        <v>134</v>
      </c>
      <c r="D208" s="113"/>
    </row>
    <row r="209" spans="1:4" ht="12.75">
      <c r="A209" s="117">
        <v>40313</v>
      </c>
      <c r="B209" s="104">
        <v>15</v>
      </c>
      <c r="C209" s="104">
        <v>135</v>
      </c>
      <c r="D209" s="113"/>
    </row>
    <row r="210" spans="1:4" ht="12.75">
      <c r="A210" s="117">
        <v>40314</v>
      </c>
      <c r="B210" s="104">
        <v>16</v>
      </c>
      <c r="C210" s="104">
        <v>136</v>
      </c>
      <c r="D210" s="113"/>
    </row>
    <row r="211" spans="1:4" ht="12.75">
      <c r="A211" s="117">
        <v>40315</v>
      </c>
      <c r="B211" s="104">
        <v>17</v>
      </c>
      <c r="C211" s="104">
        <v>137</v>
      </c>
      <c r="D211" s="113"/>
    </row>
    <row r="212" spans="1:4" ht="12.75">
      <c r="A212" s="117">
        <v>40316</v>
      </c>
      <c r="B212" s="104">
        <v>18</v>
      </c>
      <c r="C212" s="104">
        <v>138</v>
      </c>
      <c r="D212" s="113"/>
    </row>
    <row r="213" spans="1:4" ht="12.75">
      <c r="A213" s="117">
        <v>40317</v>
      </c>
      <c r="B213" s="104">
        <v>19</v>
      </c>
      <c r="C213" s="104">
        <v>139</v>
      </c>
      <c r="D213" s="113"/>
    </row>
    <row r="214" spans="1:4" ht="12.75">
      <c r="A214" s="117">
        <v>40318</v>
      </c>
      <c r="B214" s="104">
        <v>20</v>
      </c>
      <c r="C214" s="104">
        <v>140</v>
      </c>
      <c r="D214" s="113"/>
    </row>
    <row r="215" spans="1:4" ht="12.75">
      <c r="A215" s="117">
        <v>40319</v>
      </c>
      <c r="B215" s="104">
        <v>21</v>
      </c>
      <c r="C215" s="104">
        <v>141</v>
      </c>
      <c r="D215" s="113"/>
    </row>
    <row r="216" spans="1:4" ht="12.75">
      <c r="A216" s="117">
        <v>40320</v>
      </c>
      <c r="B216" s="104">
        <v>22</v>
      </c>
      <c r="C216" s="104">
        <v>142</v>
      </c>
      <c r="D216" s="113"/>
    </row>
    <row r="217" spans="1:4" ht="12.75">
      <c r="A217" s="117">
        <v>40321</v>
      </c>
      <c r="B217" s="104">
        <v>23</v>
      </c>
      <c r="C217" s="104">
        <v>143</v>
      </c>
      <c r="D217" s="113"/>
    </row>
    <row r="218" spans="1:4" ht="12.75">
      <c r="A218" s="117">
        <v>40322</v>
      </c>
      <c r="B218" s="104">
        <v>24</v>
      </c>
      <c r="C218" s="104">
        <v>144</v>
      </c>
      <c r="D218" s="113"/>
    </row>
    <row r="219" spans="1:4" ht="12.75">
      <c r="A219" s="117">
        <v>40323</v>
      </c>
      <c r="B219" s="104">
        <v>25</v>
      </c>
      <c r="C219" s="104">
        <v>145</v>
      </c>
      <c r="D219" s="113"/>
    </row>
    <row r="220" spans="1:4" ht="12.75">
      <c r="A220" s="117">
        <v>40324</v>
      </c>
      <c r="B220" s="104">
        <v>26</v>
      </c>
      <c r="C220" s="104">
        <v>146</v>
      </c>
      <c r="D220" s="113"/>
    </row>
    <row r="221" spans="1:4" ht="12.75">
      <c r="A221" s="117">
        <v>40325</v>
      </c>
      <c r="B221" s="104">
        <v>27</v>
      </c>
      <c r="C221" s="104">
        <v>147</v>
      </c>
      <c r="D221" s="113"/>
    </row>
    <row r="222" spans="1:4" ht="12.75">
      <c r="A222" s="117">
        <v>40326</v>
      </c>
      <c r="B222" s="104">
        <v>28</v>
      </c>
      <c r="C222" s="104">
        <v>148</v>
      </c>
      <c r="D222" s="113"/>
    </row>
    <row r="223" spans="1:4" ht="12.75">
      <c r="A223" s="117">
        <v>40327</v>
      </c>
      <c r="B223" s="104">
        <v>29</v>
      </c>
      <c r="C223" s="104">
        <v>149</v>
      </c>
      <c r="D223" s="113"/>
    </row>
    <row r="224" spans="1:4" ht="12.75">
      <c r="A224" s="117">
        <v>40328</v>
      </c>
      <c r="B224" s="104">
        <v>30</v>
      </c>
      <c r="C224" s="104">
        <v>150</v>
      </c>
      <c r="D224" s="113"/>
    </row>
    <row r="225" spans="1:4" ht="12.75">
      <c r="A225" s="141">
        <v>40329</v>
      </c>
      <c r="B225" s="107">
        <v>30</v>
      </c>
      <c r="C225" s="107">
        <v>150</v>
      </c>
      <c r="D225" s="119"/>
    </row>
    <row r="226" spans="1:4" ht="12.75">
      <c r="A226" s="117">
        <v>40330</v>
      </c>
      <c r="B226" s="104">
        <v>1</v>
      </c>
      <c r="C226" s="104">
        <v>151</v>
      </c>
      <c r="D226" s="113"/>
    </row>
    <row r="227" spans="1:4" ht="12.75">
      <c r="A227" s="117">
        <v>40331</v>
      </c>
      <c r="B227" s="104">
        <v>2</v>
      </c>
      <c r="C227" s="104">
        <v>152</v>
      </c>
      <c r="D227" s="113"/>
    </row>
    <row r="228" spans="1:4" ht="12.75">
      <c r="A228" s="117">
        <v>40332</v>
      </c>
      <c r="B228" s="104">
        <v>3</v>
      </c>
      <c r="C228" s="104">
        <v>153</v>
      </c>
      <c r="D228" s="113"/>
    </row>
    <row r="229" spans="1:4" ht="12.75">
      <c r="A229" s="117">
        <v>40333</v>
      </c>
      <c r="B229" s="104">
        <v>4</v>
      </c>
      <c r="C229" s="104">
        <v>154</v>
      </c>
      <c r="D229" s="113"/>
    </row>
    <row r="230" spans="1:4" ht="12.75">
      <c r="A230" s="117">
        <v>40334</v>
      </c>
      <c r="B230" s="104">
        <v>5</v>
      </c>
      <c r="C230" s="104">
        <v>155</v>
      </c>
      <c r="D230" s="113"/>
    </row>
    <row r="231" spans="1:4" ht="12.75">
      <c r="A231" s="117">
        <v>40335</v>
      </c>
      <c r="B231" s="104">
        <v>6</v>
      </c>
      <c r="C231" s="104">
        <v>156</v>
      </c>
      <c r="D231" s="113"/>
    </row>
    <row r="232" spans="1:4" ht="12.75">
      <c r="A232" s="117">
        <v>40336</v>
      </c>
      <c r="B232" s="104">
        <v>7</v>
      </c>
      <c r="C232" s="104">
        <v>157</v>
      </c>
      <c r="D232" s="113"/>
    </row>
    <row r="233" spans="1:4" ht="12.75">
      <c r="A233" s="117">
        <v>40337</v>
      </c>
      <c r="B233" s="104">
        <v>8</v>
      </c>
      <c r="C233" s="104">
        <v>158</v>
      </c>
      <c r="D233" s="113"/>
    </row>
    <row r="234" spans="1:4" ht="12.75">
      <c r="A234" s="117">
        <v>40338</v>
      </c>
      <c r="B234" s="104">
        <v>9</v>
      </c>
      <c r="C234" s="104">
        <v>159</v>
      </c>
      <c r="D234" s="113"/>
    </row>
    <row r="235" spans="1:4" ht="12.75">
      <c r="A235" s="117">
        <v>40339</v>
      </c>
      <c r="B235" s="104">
        <v>10</v>
      </c>
      <c r="C235" s="104">
        <v>160</v>
      </c>
      <c r="D235" s="113"/>
    </row>
    <row r="236" spans="1:4" ht="12.75">
      <c r="A236" s="117">
        <v>40340</v>
      </c>
      <c r="B236" s="104">
        <v>11</v>
      </c>
      <c r="C236" s="104">
        <v>161</v>
      </c>
      <c r="D236" s="113"/>
    </row>
    <row r="237" spans="1:4" ht="12.75">
      <c r="A237" s="117">
        <v>40341</v>
      </c>
      <c r="B237" s="104">
        <v>12</v>
      </c>
      <c r="C237" s="104">
        <v>162</v>
      </c>
      <c r="D237" s="113"/>
    </row>
    <row r="238" spans="1:4" ht="12.75">
      <c r="A238" s="117">
        <v>40342</v>
      </c>
      <c r="B238" s="104">
        <v>13</v>
      </c>
      <c r="C238" s="104">
        <v>163</v>
      </c>
      <c r="D238" s="113"/>
    </row>
    <row r="239" spans="1:4" ht="12.75">
      <c r="A239" s="117">
        <v>40343</v>
      </c>
      <c r="B239" s="104">
        <v>14</v>
      </c>
      <c r="C239" s="104">
        <v>164</v>
      </c>
      <c r="D239" s="113"/>
    </row>
    <row r="240" spans="1:4" ht="12.75">
      <c r="A240" s="117">
        <v>40344</v>
      </c>
      <c r="B240" s="104">
        <v>15</v>
      </c>
      <c r="C240" s="104">
        <v>165</v>
      </c>
      <c r="D240" s="113"/>
    </row>
    <row r="241" spans="1:4" ht="12.75">
      <c r="A241" s="117">
        <v>40345</v>
      </c>
      <c r="B241" s="104">
        <v>16</v>
      </c>
      <c r="C241" s="104">
        <v>166</v>
      </c>
      <c r="D241" s="113"/>
    </row>
    <row r="242" spans="1:4" ht="12.75">
      <c r="A242" s="117">
        <v>40346</v>
      </c>
      <c r="B242" s="104">
        <v>17</v>
      </c>
      <c r="C242" s="104">
        <v>167</v>
      </c>
      <c r="D242" s="113"/>
    </row>
    <row r="243" spans="1:4" ht="12.75">
      <c r="A243" s="117">
        <v>40347</v>
      </c>
      <c r="B243" s="104">
        <v>18</v>
      </c>
      <c r="C243" s="104">
        <v>168</v>
      </c>
      <c r="D243" s="113"/>
    </row>
    <row r="244" spans="1:4" ht="12.75">
      <c r="A244" s="117">
        <v>40348</v>
      </c>
      <c r="B244" s="104">
        <v>19</v>
      </c>
      <c r="C244" s="104">
        <v>169</v>
      </c>
      <c r="D244" s="113"/>
    </row>
    <row r="245" spans="1:4" ht="12.75">
      <c r="A245" s="117">
        <v>40349</v>
      </c>
      <c r="B245" s="104">
        <v>20</v>
      </c>
      <c r="C245" s="104">
        <v>170</v>
      </c>
      <c r="D245" s="113"/>
    </row>
    <row r="246" spans="1:4" ht="12.75">
      <c r="A246" s="117">
        <v>40350</v>
      </c>
      <c r="B246" s="104">
        <v>21</v>
      </c>
      <c r="C246" s="104">
        <v>171</v>
      </c>
      <c r="D246" s="113"/>
    </row>
    <row r="247" spans="1:4" ht="12.75">
      <c r="A247" s="117">
        <v>40351</v>
      </c>
      <c r="B247" s="104">
        <v>22</v>
      </c>
      <c r="C247" s="104">
        <v>172</v>
      </c>
      <c r="D247" s="113"/>
    </row>
    <row r="248" spans="1:4" ht="12.75">
      <c r="A248" s="117">
        <v>40352</v>
      </c>
      <c r="B248" s="104">
        <v>23</v>
      </c>
      <c r="C248" s="104">
        <v>173</v>
      </c>
      <c r="D248" s="113"/>
    </row>
    <row r="249" spans="1:4" ht="12.75">
      <c r="A249" s="117">
        <v>40353</v>
      </c>
      <c r="B249" s="104">
        <v>24</v>
      </c>
      <c r="C249" s="104">
        <v>174</v>
      </c>
      <c r="D249" s="113"/>
    </row>
    <row r="250" spans="1:4" ht="12.75">
      <c r="A250" s="117">
        <v>40354</v>
      </c>
      <c r="B250" s="104">
        <v>25</v>
      </c>
      <c r="C250" s="104">
        <v>175</v>
      </c>
      <c r="D250" s="113"/>
    </row>
    <row r="251" spans="1:4" ht="12.75">
      <c r="A251" s="117">
        <v>40355</v>
      </c>
      <c r="B251" s="104">
        <v>26</v>
      </c>
      <c r="C251" s="104">
        <v>176</v>
      </c>
      <c r="D251" s="113"/>
    </row>
    <row r="252" spans="1:4" ht="12.75">
      <c r="A252" s="117">
        <v>40356</v>
      </c>
      <c r="B252" s="104">
        <v>27</v>
      </c>
      <c r="C252" s="104">
        <v>177</v>
      </c>
      <c r="D252" s="113"/>
    </row>
    <row r="253" spans="1:4" ht="12.75">
      <c r="A253" s="117">
        <v>40357</v>
      </c>
      <c r="B253" s="104">
        <v>28</v>
      </c>
      <c r="C253" s="104">
        <v>178</v>
      </c>
      <c r="D253" s="113"/>
    </row>
    <row r="254" spans="1:4" ht="12.75">
      <c r="A254" s="117">
        <v>40358</v>
      </c>
      <c r="B254" s="104">
        <v>29</v>
      </c>
      <c r="C254" s="104">
        <v>179</v>
      </c>
      <c r="D254" s="113"/>
    </row>
    <row r="255" spans="1:4" ht="12.75">
      <c r="A255" s="118">
        <v>40359</v>
      </c>
      <c r="B255" s="108">
        <v>30</v>
      </c>
      <c r="C255" s="108">
        <v>180</v>
      </c>
      <c r="D255" s="120"/>
    </row>
    <row r="256" spans="1:4" ht="12.75">
      <c r="A256" s="117">
        <v>40360</v>
      </c>
      <c r="B256" s="104">
        <v>1</v>
      </c>
      <c r="C256" s="104">
        <v>181</v>
      </c>
      <c r="D256" s="113"/>
    </row>
    <row r="257" spans="1:4" ht="12.75">
      <c r="A257" s="117">
        <v>40361</v>
      </c>
      <c r="B257" s="104">
        <v>2</v>
      </c>
      <c r="C257" s="104">
        <v>182</v>
      </c>
      <c r="D257" s="113"/>
    </row>
    <row r="258" spans="1:4" ht="12.75">
      <c r="A258" s="117">
        <v>40362</v>
      </c>
      <c r="B258" s="104">
        <v>3</v>
      </c>
      <c r="C258" s="104">
        <v>183</v>
      </c>
      <c r="D258" s="113"/>
    </row>
    <row r="259" spans="1:4" ht="12.75">
      <c r="A259" s="117">
        <v>40363</v>
      </c>
      <c r="B259" s="104">
        <v>4</v>
      </c>
      <c r="C259" s="104">
        <v>184</v>
      </c>
      <c r="D259" s="113"/>
    </row>
    <row r="260" spans="1:4" ht="12.75">
      <c r="A260" s="117">
        <v>40364</v>
      </c>
      <c r="B260" s="104">
        <v>5</v>
      </c>
      <c r="C260" s="104">
        <v>185</v>
      </c>
      <c r="D260" s="113"/>
    </row>
    <row r="261" spans="1:4" ht="12.75">
      <c r="A261" s="117">
        <v>40365</v>
      </c>
      <c r="B261" s="104">
        <v>6</v>
      </c>
      <c r="C261" s="104">
        <v>186</v>
      </c>
      <c r="D261" s="113"/>
    </row>
    <row r="262" spans="1:4" ht="12.75">
      <c r="A262" s="117">
        <v>40366</v>
      </c>
      <c r="B262" s="104">
        <v>7</v>
      </c>
      <c r="C262" s="104">
        <v>187</v>
      </c>
      <c r="D262" s="113"/>
    </row>
    <row r="263" spans="1:4" ht="12.75">
      <c r="A263" s="117">
        <v>40367</v>
      </c>
      <c r="B263" s="104">
        <v>8</v>
      </c>
      <c r="C263" s="104">
        <v>188</v>
      </c>
      <c r="D263" s="113"/>
    </row>
    <row r="264" spans="1:4" ht="12.75">
      <c r="A264" s="117">
        <v>40368</v>
      </c>
      <c r="B264" s="104">
        <v>9</v>
      </c>
      <c r="C264" s="104">
        <v>189</v>
      </c>
      <c r="D264" s="113"/>
    </row>
    <row r="265" spans="1:4" ht="12.75">
      <c r="A265" s="117">
        <v>40369</v>
      </c>
      <c r="B265" s="104">
        <v>10</v>
      </c>
      <c r="C265" s="104">
        <v>190</v>
      </c>
      <c r="D265" s="113"/>
    </row>
    <row r="266" spans="1:4" ht="12.75">
      <c r="A266" s="117">
        <v>40370</v>
      </c>
      <c r="B266" s="104">
        <v>11</v>
      </c>
      <c r="C266" s="104">
        <v>191</v>
      </c>
      <c r="D266" s="113"/>
    </row>
    <row r="267" spans="1:4" ht="12.75">
      <c r="A267" s="117">
        <v>40371</v>
      </c>
      <c r="B267" s="104">
        <v>12</v>
      </c>
      <c r="C267" s="104">
        <v>192</v>
      </c>
      <c r="D267" s="113"/>
    </row>
    <row r="268" spans="1:4" ht="12.75">
      <c r="A268" s="117">
        <v>40372</v>
      </c>
      <c r="B268" s="104">
        <v>13</v>
      </c>
      <c r="C268" s="104">
        <v>193</v>
      </c>
      <c r="D268" s="113"/>
    </row>
    <row r="269" spans="1:4" ht="12.75">
      <c r="A269" s="117">
        <v>40373</v>
      </c>
      <c r="B269" s="104">
        <v>14</v>
      </c>
      <c r="C269" s="104">
        <v>194</v>
      </c>
      <c r="D269" s="113"/>
    </row>
    <row r="270" spans="1:4" ht="12.75">
      <c r="A270" s="117">
        <v>40374</v>
      </c>
      <c r="B270" s="104">
        <v>15</v>
      </c>
      <c r="C270" s="104">
        <v>195</v>
      </c>
      <c r="D270" s="113"/>
    </row>
    <row r="271" spans="1:4" ht="12.75">
      <c r="A271" s="117">
        <v>40375</v>
      </c>
      <c r="B271" s="104">
        <v>16</v>
      </c>
      <c r="C271" s="104">
        <v>196</v>
      </c>
      <c r="D271" s="113"/>
    </row>
    <row r="272" spans="1:4" ht="12.75">
      <c r="A272" s="117">
        <v>40376</v>
      </c>
      <c r="B272" s="104">
        <v>17</v>
      </c>
      <c r="C272" s="104">
        <v>197</v>
      </c>
      <c r="D272" s="113"/>
    </row>
    <row r="273" spans="1:4" ht="12.75">
      <c r="A273" s="117">
        <v>40377</v>
      </c>
      <c r="B273" s="104">
        <v>18</v>
      </c>
      <c r="C273" s="104">
        <v>198</v>
      </c>
      <c r="D273" s="113"/>
    </row>
    <row r="274" spans="1:4" ht="12.75">
      <c r="A274" s="117">
        <v>40378</v>
      </c>
      <c r="B274" s="104">
        <v>19</v>
      </c>
      <c r="C274" s="104">
        <v>199</v>
      </c>
      <c r="D274" s="113"/>
    </row>
    <row r="275" spans="1:4" ht="12.75">
      <c r="A275" s="117">
        <v>40379</v>
      </c>
      <c r="B275" s="104">
        <v>20</v>
      </c>
      <c r="C275" s="104">
        <v>200</v>
      </c>
      <c r="D275" s="113"/>
    </row>
    <row r="276" spans="1:4" ht="12.75">
      <c r="A276" s="117">
        <v>40380</v>
      </c>
      <c r="B276" s="104">
        <v>21</v>
      </c>
      <c r="C276" s="104">
        <v>201</v>
      </c>
      <c r="D276" s="113"/>
    </row>
    <row r="277" spans="1:4" ht="12.75">
      <c r="A277" s="117">
        <v>40381</v>
      </c>
      <c r="B277" s="104">
        <v>22</v>
      </c>
      <c r="C277" s="104">
        <v>202</v>
      </c>
      <c r="D277" s="113"/>
    </row>
    <row r="278" spans="1:4" ht="12.75">
      <c r="A278" s="117">
        <v>40382</v>
      </c>
      <c r="B278" s="104">
        <v>23</v>
      </c>
      <c r="C278" s="104">
        <v>203</v>
      </c>
      <c r="D278" s="113"/>
    </row>
    <row r="279" spans="1:4" ht="12.75">
      <c r="A279" s="117">
        <v>40383</v>
      </c>
      <c r="B279" s="104">
        <v>24</v>
      </c>
      <c r="C279" s="104">
        <v>204</v>
      </c>
      <c r="D279" s="113"/>
    </row>
    <row r="280" spans="1:4" ht="12.75">
      <c r="A280" s="117">
        <v>40384</v>
      </c>
      <c r="B280" s="104">
        <v>25</v>
      </c>
      <c r="C280" s="104">
        <v>205</v>
      </c>
      <c r="D280" s="113"/>
    </row>
    <row r="281" spans="1:4" ht="12.75">
      <c r="A281" s="117">
        <v>40385</v>
      </c>
      <c r="B281" s="104">
        <v>26</v>
      </c>
      <c r="C281" s="104">
        <v>206</v>
      </c>
      <c r="D281" s="113"/>
    </row>
    <row r="282" spans="1:4" ht="12.75">
      <c r="A282" s="117">
        <v>40386</v>
      </c>
      <c r="B282" s="104">
        <v>27</v>
      </c>
      <c r="C282" s="104">
        <v>207</v>
      </c>
      <c r="D282" s="113"/>
    </row>
    <row r="283" spans="1:4" ht="12.75">
      <c r="A283" s="117">
        <v>40387</v>
      </c>
      <c r="B283" s="104">
        <v>28</v>
      </c>
      <c r="C283" s="104">
        <v>208</v>
      </c>
      <c r="D283" s="113"/>
    </row>
    <row r="284" spans="1:4" ht="12.75">
      <c r="A284" s="117">
        <v>40388</v>
      </c>
      <c r="B284" s="104">
        <v>29</v>
      </c>
      <c r="C284" s="104">
        <v>209</v>
      </c>
      <c r="D284" s="113"/>
    </row>
    <row r="285" spans="1:4" ht="12.75">
      <c r="A285" s="117">
        <v>40389</v>
      </c>
      <c r="B285" s="104">
        <v>30</v>
      </c>
      <c r="C285" s="104">
        <v>210</v>
      </c>
      <c r="D285" s="113"/>
    </row>
    <row r="286" spans="1:4" ht="12.75">
      <c r="A286" s="141">
        <v>40390</v>
      </c>
      <c r="B286" s="107">
        <v>30</v>
      </c>
      <c r="C286" s="107">
        <v>210</v>
      </c>
      <c r="D286" s="119"/>
    </row>
    <row r="287" spans="1:4" ht="12.75">
      <c r="A287" s="117">
        <v>40391</v>
      </c>
      <c r="B287" s="104">
        <v>1</v>
      </c>
      <c r="C287" s="104">
        <v>211</v>
      </c>
      <c r="D287" s="113"/>
    </row>
    <row r="288" spans="1:4" ht="12.75">
      <c r="A288" s="117">
        <v>40392</v>
      </c>
      <c r="B288" s="104">
        <v>2</v>
      </c>
      <c r="C288" s="104">
        <v>212</v>
      </c>
      <c r="D288" s="113"/>
    </row>
    <row r="289" spans="1:4" ht="12.75">
      <c r="A289" s="117">
        <v>40393</v>
      </c>
      <c r="B289" s="104">
        <v>3</v>
      </c>
      <c r="C289" s="104">
        <v>213</v>
      </c>
      <c r="D289" s="113"/>
    </row>
    <row r="290" spans="1:4" ht="12.75">
      <c r="A290" s="117">
        <v>40394</v>
      </c>
      <c r="B290" s="104">
        <v>4</v>
      </c>
      <c r="C290" s="104">
        <v>214</v>
      </c>
      <c r="D290" s="113"/>
    </row>
    <row r="291" spans="1:4" ht="12.75">
      <c r="A291" s="117">
        <v>40395</v>
      </c>
      <c r="B291" s="104">
        <v>5</v>
      </c>
      <c r="C291" s="104">
        <v>215</v>
      </c>
      <c r="D291" s="113"/>
    </row>
    <row r="292" spans="1:4" ht="12.75">
      <c r="A292" s="117">
        <v>40396</v>
      </c>
      <c r="B292" s="104">
        <v>6</v>
      </c>
      <c r="C292" s="104">
        <v>216</v>
      </c>
      <c r="D292" s="113"/>
    </row>
    <row r="293" spans="1:4" ht="12.75">
      <c r="A293" s="117">
        <v>40397</v>
      </c>
      <c r="B293" s="104">
        <v>7</v>
      </c>
      <c r="C293" s="104">
        <v>217</v>
      </c>
      <c r="D293" s="113"/>
    </row>
    <row r="294" spans="1:4" ht="12.75">
      <c r="A294" s="117">
        <v>40398</v>
      </c>
      <c r="B294" s="104">
        <v>8</v>
      </c>
      <c r="C294" s="104">
        <v>218</v>
      </c>
      <c r="D294" s="113"/>
    </row>
    <row r="295" spans="1:4" ht="12.75">
      <c r="A295" s="117">
        <v>40399</v>
      </c>
      <c r="B295" s="104">
        <v>9</v>
      </c>
      <c r="C295" s="104">
        <v>219</v>
      </c>
      <c r="D295" s="113"/>
    </row>
    <row r="296" spans="1:4" ht="12.75">
      <c r="A296" s="117">
        <v>40400</v>
      </c>
      <c r="B296" s="104">
        <v>10</v>
      </c>
      <c r="C296" s="104">
        <v>220</v>
      </c>
      <c r="D296" s="113"/>
    </row>
    <row r="297" spans="1:4" ht="12.75">
      <c r="A297" s="117">
        <v>40401</v>
      </c>
      <c r="B297" s="104">
        <v>11</v>
      </c>
      <c r="C297" s="104">
        <v>221</v>
      </c>
      <c r="D297" s="113"/>
    </row>
    <row r="298" spans="1:4" ht="12.75">
      <c r="A298" s="117">
        <v>40402</v>
      </c>
      <c r="B298" s="104">
        <v>12</v>
      </c>
      <c r="C298" s="104">
        <v>222</v>
      </c>
      <c r="D298" s="113"/>
    </row>
    <row r="299" spans="1:4" ht="12.75">
      <c r="A299" s="117">
        <v>40403</v>
      </c>
      <c r="B299" s="104">
        <v>13</v>
      </c>
      <c r="C299" s="104">
        <v>223</v>
      </c>
      <c r="D299" s="113"/>
    </row>
    <row r="300" spans="1:4" ht="12.75">
      <c r="A300" s="117">
        <v>40404</v>
      </c>
      <c r="B300" s="104">
        <v>14</v>
      </c>
      <c r="C300" s="104">
        <v>224</v>
      </c>
      <c r="D300" s="113"/>
    </row>
    <row r="301" spans="1:4" ht="12.75">
      <c r="A301" s="117">
        <v>40405</v>
      </c>
      <c r="B301" s="104">
        <v>15</v>
      </c>
      <c r="C301" s="104">
        <v>225</v>
      </c>
      <c r="D301" s="113"/>
    </row>
    <row r="302" spans="1:4" ht="12.75">
      <c r="A302" s="117">
        <v>40406</v>
      </c>
      <c r="B302" s="104">
        <v>16</v>
      </c>
      <c r="C302" s="104">
        <v>226</v>
      </c>
      <c r="D302" s="113"/>
    </row>
    <row r="303" spans="1:4" ht="12.75">
      <c r="A303" s="117">
        <v>40407</v>
      </c>
      <c r="B303" s="104">
        <v>17</v>
      </c>
      <c r="C303" s="104">
        <v>227</v>
      </c>
      <c r="D303" s="113"/>
    </row>
    <row r="304" spans="1:4" ht="12.75">
      <c r="A304" s="117">
        <v>40408</v>
      </c>
      <c r="B304" s="104">
        <v>18</v>
      </c>
      <c r="C304" s="104">
        <v>228</v>
      </c>
      <c r="D304" s="113"/>
    </row>
    <row r="305" spans="1:4" ht="12.75">
      <c r="A305" s="117">
        <v>40409</v>
      </c>
      <c r="B305" s="104">
        <v>19</v>
      </c>
      <c r="C305" s="104">
        <v>229</v>
      </c>
      <c r="D305" s="113"/>
    </row>
    <row r="306" spans="1:4" ht="12.75">
      <c r="A306" s="117">
        <v>40410</v>
      </c>
      <c r="B306" s="104">
        <v>20</v>
      </c>
      <c r="C306" s="104">
        <v>230</v>
      </c>
      <c r="D306" s="113"/>
    </row>
    <row r="307" spans="1:4" ht="12.75">
      <c r="A307" s="117">
        <v>40411</v>
      </c>
      <c r="B307" s="104">
        <v>21</v>
      </c>
      <c r="C307" s="104">
        <v>231</v>
      </c>
      <c r="D307" s="113"/>
    </row>
    <row r="308" spans="1:4" ht="12.75">
      <c r="A308" s="117">
        <v>40412</v>
      </c>
      <c r="B308" s="104">
        <v>22</v>
      </c>
      <c r="C308" s="104">
        <v>232</v>
      </c>
      <c r="D308" s="113"/>
    </row>
    <row r="309" spans="1:4" ht="12.75">
      <c r="A309" s="117">
        <v>40413</v>
      </c>
      <c r="B309" s="104">
        <v>23</v>
      </c>
      <c r="C309" s="104">
        <v>233</v>
      </c>
      <c r="D309" s="113"/>
    </row>
    <row r="310" spans="1:4" ht="12.75">
      <c r="A310" s="117">
        <v>40414</v>
      </c>
      <c r="B310" s="104">
        <v>24</v>
      </c>
      <c r="C310" s="104">
        <v>234</v>
      </c>
      <c r="D310" s="113"/>
    </row>
    <row r="311" spans="1:4" ht="12.75">
      <c r="A311" s="117">
        <v>40415</v>
      </c>
      <c r="B311" s="104">
        <v>25</v>
      </c>
      <c r="C311" s="104">
        <v>235</v>
      </c>
      <c r="D311" s="113"/>
    </row>
    <row r="312" spans="1:4" ht="12.75">
      <c r="A312" s="117">
        <v>40416</v>
      </c>
      <c r="B312" s="104">
        <v>26</v>
      </c>
      <c r="C312" s="104">
        <v>236</v>
      </c>
      <c r="D312" s="113"/>
    </row>
    <row r="313" spans="1:4" ht="12.75">
      <c r="A313" s="117">
        <v>40417</v>
      </c>
      <c r="B313" s="104">
        <v>27</v>
      </c>
      <c r="C313" s="104">
        <v>237</v>
      </c>
      <c r="D313" s="113"/>
    </row>
    <row r="314" spans="1:4" ht="12.75">
      <c r="A314" s="117">
        <v>40418</v>
      </c>
      <c r="B314" s="104">
        <v>28</v>
      </c>
      <c r="C314" s="104">
        <v>238</v>
      </c>
      <c r="D314" s="113"/>
    </row>
    <row r="315" spans="1:4" ht="12.75">
      <c r="A315" s="117">
        <v>40419</v>
      </c>
      <c r="B315" s="104">
        <v>29</v>
      </c>
      <c r="C315" s="104">
        <v>239</v>
      </c>
      <c r="D315" s="113"/>
    </row>
    <row r="316" spans="1:4" ht="12.75">
      <c r="A316" s="117">
        <v>40420</v>
      </c>
      <c r="B316" s="104">
        <v>30</v>
      </c>
      <c r="C316" s="104">
        <v>240</v>
      </c>
      <c r="D316" s="113"/>
    </row>
    <row r="317" spans="1:4" ht="12.75">
      <c r="A317" s="141">
        <v>40421</v>
      </c>
      <c r="B317" s="107">
        <v>30</v>
      </c>
      <c r="C317" s="107">
        <v>240</v>
      </c>
      <c r="D317" s="119"/>
    </row>
    <row r="318" spans="1:4" ht="12.75">
      <c r="A318" s="117">
        <v>40422</v>
      </c>
      <c r="B318" s="104">
        <v>1</v>
      </c>
      <c r="C318" s="104">
        <v>241</v>
      </c>
      <c r="D318" s="113"/>
    </row>
    <row r="319" spans="1:4" ht="12.75">
      <c r="A319" s="117">
        <v>40423</v>
      </c>
      <c r="B319" s="104">
        <v>2</v>
      </c>
      <c r="C319" s="104">
        <v>242</v>
      </c>
      <c r="D319" s="113"/>
    </row>
    <row r="320" spans="1:4" ht="12.75">
      <c r="A320" s="117">
        <v>40424</v>
      </c>
      <c r="B320" s="104">
        <v>3</v>
      </c>
      <c r="C320" s="104">
        <v>243</v>
      </c>
      <c r="D320" s="113"/>
    </row>
    <row r="321" spans="1:4" ht="12.75">
      <c r="A321" s="117">
        <v>40425</v>
      </c>
      <c r="B321" s="104">
        <v>4</v>
      </c>
      <c r="C321" s="104">
        <v>244</v>
      </c>
      <c r="D321" s="113"/>
    </row>
    <row r="322" spans="1:4" ht="12.75">
      <c r="A322" s="117">
        <v>40426</v>
      </c>
      <c r="B322" s="104">
        <v>5</v>
      </c>
      <c r="C322" s="104">
        <v>245</v>
      </c>
      <c r="D322" s="113"/>
    </row>
    <row r="323" spans="1:4" ht="12.75">
      <c r="A323" s="117">
        <v>40427</v>
      </c>
      <c r="B323" s="104">
        <v>6</v>
      </c>
      <c r="C323" s="104">
        <v>246</v>
      </c>
      <c r="D323" s="113"/>
    </row>
    <row r="324" spans="1:4" ht="12.75">
      <c r="A324" s="117">
        <v>40428</v>
      </c>
      <c r="B324" s="104">
        <v>7</v>
      </c>
      <c r="C324" s="104">
        <v>247</v>
      </c>
      <c r="D324" s="113"/>
    </row>
    <row r="325" spans="1:4" ht="12.75">
      <c r="A325" s="117">
        <v>40429</v>
      </c>
      <c r="B325" s="104">
        <v>8</v>
      </c>
      <c r="C325" s="104">
        <v>248</v>
      </c>
      <c r="D325" s="113"/>
    </row>
    <row r="326" spans="1:4" ht="12.75">
      <c r="A326" s="117">
        <v>40430</v>
      </c>
      <c r="B326" s="104">
        <v>9</v>
      </c>
      <c r="C326" s="104">
        <v>249</v>
      </c>
      <c r="D326" s="113"/>
    </row>
    <row r="327" spans="1:4" ht="12.75">
      <c r="A327" s="117">
        <v>40431</v>
      </c>
      <c r="B327" s="104">
        <v>10</v>
      </c>
      <c r="C327" s="104">
        <v>250</v>
      </c>
      <c r="D327" s="113"/>
    </row>
    <row r="328" spans="1:4" ht="12.75">
      <c r="A328" s="117">
        <v>40432</v>
      </c>
      <c r="B328" s="104">
        <v>11</v>
      </c>
      <c r="C328" s="104">
        <v>251</v>
      </c>
      <c r="D328" s="113"/>
    </row>
    <row r="329" spans="1:4" ht="12.75">
      <c r="A329" s="117">
        <v>40433</v>
      </c>
      <c r="B329" s="104">
        <v>12</v>
      </c>
      <c r="C329" s="104">
        <v>252</v>
      </c>
      <c r="D329" s="113"/>
    </row>
    <row r="330" spans="1:4" ht="12.75">
      <c r="A330" s="117">
        <v>40434</v>
      </c>
      <c r="B330" s="104">
        <v>13</v>
      </c>
      <c r="C330" s="104">
        <v>253</v>
      </c>
      <c r="D330" s="113"/>
    </row>
    <row r="331" spans="1:4" ht="12.75">
      <c r="A331" s="117">
        <v>40435</v>
      </c>
      <c r="B331" s="104">
        <v>14</v>
      </c>
      <c r="C331" s="104">
        <v>254</v>
      </c>
      <c r="D331" s="113"/>
    </row>
    <row r="332" spans="1:4" ht="12.75">
      <c r="A332" s="117">
        <v>40436</v>
      </c>
      <c r="B332" s="104">
        <v>15</v>
      </c>
      <c r="C332" s="104">
        <v>255</v>
      </c>
      <c r="D332" s="113"/>
    </row>
    <row r="333" spans="1:4" ht="12.75">
      <c r="A333" s="117">
        <v>40437</v>
      </c>
      <c r="B333" s="104">
        <v>16</v>
      </c>
      <c r="C333" s="104">
        <v>256</v>
      </c>
      <c r="D333" s="113"/>
    </row>
    <row r="334" spans="1:4" ht="12.75">
      <c r="A334" s="117">
        <v>40438</v>
      </c>
      <c r="B334" s="104">
        <v>17</v>
      </c>
      <c r="C334" s="104">
        <v>257</v>
      </c>
      <c r="D334" s="113"/>
    </row>
    <row r="335" spans="1:4" ht="12.75">
      <c r="A335" s="117">
        <v>40439</v>
      </c>
      <c r="B335" s="104">
        <v>18</v>
      </c>
      <c r="C335" s="104">
        <v>258</v>
      </c>
      <c r="D335" s="113"/>
    </row>
    <row r="336" spans="1:4" ht="12.75">
      <c r="A336" s="117">
        <v>40440</v>
      </c>
      <c r="B336" s="104">
        <v>19</v>
      </c>
      <c r="C336" s="104">
        <v>259</v>
      </c>
      <c r="D336" s="113"/>
    </row>
    <row r="337" spans="1:4" ht="12.75">
      <c r="A337" s="117">
        <v>40441</v>
      </c>
      <c r="B337" s="104">
        <v>20</v>
      </c>
      <c r="C337" s="104">
        <v>260</v>
      </c>
      <c r="D337" s="113"/>
    </row>
    <row r="338" spans="1:4" ht="12.75">
      <c r="A338" s="117">
        <v>40442</v>
      </c>
      <c r="B338" s="104">
        <v>21</v>
      </c>
      <c r="C338" s="104">
        <v>261</v>
      </c>
      <c r="D338" s="113"/>
    </row>
    <row r="339" spans="1:4" ht="12.75">
      <c r="A339" s="117">
        <v>40443</v>
      </c>
      <c r="B339" s="104">
        <v>22</v>
      </c>
      <c r="C339" s="104">
        <v>262</v>
      </c>
      <c r="D339" s="113"/>
    </row>
    <row r="340" spans="1:4" ht="12.75">
      <c r="A340" s="117">
        <v>40444</v>
      </c>
      <c r="B340" s="104">
        <v>23</v>
      </c>
      <c r="C340" s="104">
        <v>263</v>
      </c>
      <c r="D340" s="113"/>
    </row>
    <row r="341" spans="1:4" ht="12.75">
      <c r="A341" s="117">
        <v>40445</v>
      </c>
      <c r="B341" s="104">
        <v>24</v>
      </c>
      <c r="C341" s="104">
        <v>264</v>
      </c>
      <c r="D341" s="113"/>
    </row>
    <row r="342" spans="1:4" ht="12.75">
      <c r="A342" s="117">
        <v>40446</v>
      </c>
      <c r="B342" s="104">
        <v>25</v>
      </c>
      <c r="C342" s="104">
        <v>265</v>
      </c>
      <c r="D342" s="113"/>
    </row>
    <row r="343" spans="1:4" ht="12.75">
      <c r="A343" s="117">
        <v>40447</v>
      </c>
      <c r="B343" s="104">
        <v>26</v>
      </c>
      <c r="C343" s="104">
        <v>266</v>
      </c>
      <c r="D343" s="113"/>
    </row>
    <row r="344" spans="1:4" ht="12.75">
      <c r="A344" s="117">
        <v>40448</v>
      </c>
      <c r="B344" s="104">
        <v>27</v>
      </c>
      <c r="C344" s="104">
        <v>267</v>
      </c>
      <c r="D344" s="113"/>
    </row>
    <row r="345" spans="1:4" ht="12.75">
      <c r="A345" s="117">
        <v>40449</v>
      </c>
      <c r="B345" s="104">
        <v>28</v>
      </c>
      <c r="C345" s="104">
        <v>268</v>
      </c>
      <c r="D345" s="113"/>
    </row>
    <row r="346" spans="1:4" ht="12.75">
      <c r="A346" s="117">
        <v>40450</v>
      </c>
      <c r="B346" s="104">
        <v>29</v>
      </c>
      <c r="C346" s="104">
        <v>269</v>
      </c>
      <c r="D346" s="113"/>
    </row>
    <row r="347" spans="1:4" ht="12.75">
      <c r="A347" s="118">
        <v>40451</v>
      </c>
      <c r="B347" s="108">
        <v>30</v>
      </c>
      <c r="C347" s="108">
        <v>270</v>
      </c>
      <c r="D347" s="120"/>
    </row>
    <row r="348" spans="1:4" ht="12.75">
      <c r="A348" s="117">
        <v>40452</v>
      </c>
      <c r="B348" s="104">
        <v>1</v>
      </c>
      <c r="C348" s="104">
        <v>271</v>
      </c>
      <c r="D348" s="113"/>
    </row>
    <row r="349" spans="1:4" ht="12.75">
      <c r="A349" s="117">
        <v>40453</v>
      </c>
      <c r="B349" s="104">
        <v>2</v>
      </c>
      <c r="C349" s="104">
        <v>272</v>
      </c>
      <c r="D349" s="113"/>
    </row>
    <row r="350" spans="1:4" ht="12.75">
      <c r="A350" s="117">
        <v>40454</v>
      </c>
      <c r="B350" s="104">
        <v>3</v>
      </c>
      <c r="C350" s="104">
        <v>273</v>
      </c>
      <c r="D350" s="113"/>
    </row>
    <row r="351" spans="1:4" ht="12.75">
      <c r="A351" s="117">
        <v>40455</v>
      </c>
      <c r="B351" s="104">
        <v>4</v>
      </c>
      <c r="C351" s="104">
        <v>274</v>
      </c>
      <c r="D351" s="113"/>
    </row>
    <row r="352" spans="1:4" ht="12.75">
      <c r="A352" s="117">
        <v>40456</v>
      </c>
      <c r="B352" s="104">
        <v>5</v>
      </c>
      <c r="C352" s="104">
        <v>275</v>
      </c>
      <c r="D352" s="113"/>
    </row>
    <row r="353" spans="1:4" ht="12.75">
      <c r="A353" s="117">
        <v>40457</v>
      </c>
      <c r="B353" s="104">
        <v>6</v>
      </c>
      <c r="C353" s="104">
        <v>276</v>
      </c>
      <c r="D353" s="113"/>
    </row>
    <row r="354" spans="1:4" ht="12.75">
      <c r="A354" s="117">
        <v>40458</v>
      </c>
      <c r="B354" s="104">
        <v>7</v>
      </c>
      <c r="C354" s="104">
        <v>277</v>
      </c>
      <c r="D354" s="113"/>
    </row>
    <row r="355" spans="1:4" ht="12.75">
      <c r="A355" s="117">
        <v>40459</v>
      </c>
      <c r="B355" s="104">
        <v>8</v>
      </c>
      <c r="C355" s="104">
        <v>278</v>
      </c>
      <c r="D355" s="113"/>
    </row>
    <row r="356" spans="1:4" ht="12.75">
      <c r="A356" s="117">
        <v>40460</v>
      </c>
      <c r="B356" s="104">
        <v>9</v>
      </c>
      <c r="C356" s="104">
        <v>279</v>
      </c>
      <c r="D356" s="113"/>
    </row>
    <row r="357" spans="1:4" ht="12.75">
      <c r="A357" s="117">
        <v>40461</v>
      </c>
      <c r="B357" s="104">
        <v>10</v>
      </c>
      <c r="C357" s="104">
        <v>280</v>
      </c>
      <c r="D357" s="113"/>
    </row>
    <row r="358" spans="1:4" ht="12.75">
      <c r="A358" s="117">
        <v>40462</v>
      </c>
      <c r="B358" s="104">
        <v>11</v>
      </c>
      <c r="C358" s="104">
        <v>281</v>
      </c>
      <c r="D358" s="113"/>
    </row>
    <row r="359" spans="1:4" ht="12.75">
      <c r="A359" s="117">
        <v>40463</v>
      </c>
      <c r="B359" s="104">
        <v>12</v>
      </c>
      <c r="C359" s="104">
        <v>282</v>
      </c>
      <c r="D359" s="113"/>
    </row>
    <row r="360" spans="1:4" ht="12.75">
      <c r="A360" s="117">
        <v>40464</v>
      </c>
      <c r="B360" s="104">
        <v>13</v>
      </c>
      <c r="C360" s="104">
        <v>283</v>
      </c>
      <c r="D360" s="113"/>
    </row>
    <row r="361" spans="1:4" ht="12.75">
      <c r="A361" s="117">
        <v>40465</v>
      </c>
      <c r="B361" s="104">
        <v>14</v>
      </c>
      <c r="C361" s="104">
        <v>284</v>
      </c>
      <c r="D361" s="113"/>
    </row>
    <row r="362" spans="1:4" ht="12.75">
      <c r="A362" s="117">
        <v>40466</v>
      </c>
      <c r="B362" s="104">
        <v>15</v>
      </c>
      <c r="C362" s="104">
        <v>285</v>
      </c>
      <c r="D362" s="113"/>
    </row>
    <row r="363" spans="1:4" ht="12.75">
      <c r="A363" s="117">
        <v>40467</v>
      </c>
      <c r="B363" s="104">
        <v>16</v>
      </c>
      <c r="C363" s="104">
        <v>286</v>
      </c>
      <c r="D363" s="113"/>
    </row>
    <row r="364" spans="1:4" ht="12.75">
      <c r="A364" s="117">
        <v>40468</v>
      </c>
      <c r="B364" s="104">
        <v>17</v>
      </c>
      <c r="C364" s="104">
        <v>287</v>
      </c>
      <c r="D364" s="113"/>
    </row>
    <row r="365" spans="1:4" ht="12.75">
      <c r="A365" s="117">
        <v>40469</v>
      </c>
      <c r="B365" s="104">
        <v>18</v>
      </c>
      <c r="C365" s="104">
        <v>288</v>
      </c>
      <c r="D365" s="113"/>
    </row>
    <row r="366" spans="1:4" ht="12.75">
      <c r="A366" s="117">
        <v>40470</v>
      </c>
      <c r="B366" s="104">
        <v>19</v>
      </c>
      <c r="C366" s="104">
        <v>289</v>
      </c>
      <c r="D366" s="113"/>
    </row>
    <row r="367" spans="1:4" ht="12.75">
      <c r="A367" s="117">
        <v>40471</v>
      </c>
      <c r="B367" s="104">
        <v>20</v>
      </c>
      <c r="C367" s="104">
        <v>290</v>
      </c>
      <c r="D367" s="113"/>
    </row>
    <row r="368" spans="1:4" ht="12.75">
      <c r="A368" s="117">
        <v>40472</v>
      </c>
      <c r="B368" s="104">
        <v>21</v>
      </c>
      <c r="C368" s="104">
        <v>291</v>
      </c>
      <c r="D368" s="113"/>
    </row>
    <row r="369" spans="1:4" ht="12.75">
      <c r="A369" s="117">
        <v>40473</v>
      </c>
      <c r="B369" s="104">
        <v>22</v>
      </c>
      <c r="C369" s="104">
        <v>292</v>
      </c>
      <c r="D369" s="113"/>
    </row>
    <row r="370" spans="1:4" ht="12.75">
      <c r="A370" s="117">
        <v>40474</v>
      </c>
      <c r="B370" s="104">
        <v>23</v>
      </c>
      <c r="C370" s="104">
        <v>293</v>
      </c>
      <c r="D370" s="113"/>
    </row>
    <row r="371" spans="1:4" ht="12.75">
      <c r="A371" s="117">
        <v>40475</v>
      </c>
      <c r="B371" s="104">
        <v>24</v>
      </c>
      <c r="C371" s="104">
        <v>294</v>
      </c>
      <c r="D371" s="113"/>
    </row>
    <row r="372" spans="1:4" ht="12.75">
      <c r="A372" s="117">
        <v>40476</v>
      </c>
      <c r="B372" s="104">
        <v>25</v>
      </c>
      <c r="C372" s="104">
        <v>295</v>
      </c>
      <c r="D372" s="113"/>
    </row>
    <row r="373" spans="1:4" ht="12.75">
      <c r="A373" s="117">
        <v>40477</v>
      </c>
      <c r="B373" s="104">
        <v>26</v>
      </c>
      <c r="C373" s="104">
        <v>296</v>
      </c>
      <c r="D373" s="113"/>
    </row>
    <row r="374" spans="1:4" ht="12.75">
      <c r="A374" s="117">
        <v>40478</v>
      </c>
      <c r="B374" s="104">
        <v>27</v>
      </c>
      <c r="C374" s="104">
        <v>297</v>
      </c>
      <c r="D374" s="113"/>
    </row>
    <row r="375" spans="1:4" ht="12.75">
      <c r="A375" s="117">
        <v>40479</v>
      </c>
      <c r="B375" s="104">
        <v>28</v>
      </c>
      <c r="C375" s="104">
        <v>298</v>
      </c>
      <c r="D375" s="113"/>
    </row>
    <row r="376" spans="1:4" ht="12.75">
      <c r="A376" s="117">
        <v>40480</v>
      </c>
      <c r="B376" s="104">
        <v>29</v>
      </c>
      <c r="C376" s="104">
        <v>299</v>
      </c>
      <c r="D376" s="113"/>
    </row>
    <row r="377" spans="1:4" ht="12.75">
      <c r="A377" s="117">
        <v>40481</v>
      </c>
      <c r="B377" s="104">
        <v>30</v>
      </c>
      <c r="C377" s="104">
        <v>300</v>
      </c>
      <c r="D377" s="113"/>
    </row>
    <row r="378" spans="1:4" ht="12.75">
      <c r="A378" s="141">
        <v>40482</v>
      </c>
      <c r="B378" s="107">
        <v>30</v>
      </c>
      <c r="C378" s="107">
        <v>300</v>
      </c>
      <c r="D378" s="119"/>
    </row>
    <row r="379" spans="1:4" ht="12.75">
      <c r="A379" s="117">
        <v>40483</v>
      </c>
      <c r="B379" s="104">
        <v>1</v>
      </c>
      <c r="C379" s="104">
        <v>301</v>
      </c>
      <c r="D379" s="113"/>
    </row>
    <row r="380" spans="1:4" ht="12.75">
      <c r="A380" s="117">
        <v>40484</v>
      </c>
      <c r="B380" s="104">
        <v>2</v>
      </c>
      <c r="C380" s="104">
        <v>302</v>
      </c>
      <c r="D380" s="113"/>
    </row>
    <row r="381" spans="1:4" ht="12.75">
      <c r="A381" s="117">
        <v>40485</v>
      </c>
      <c r="B381" s="104">
        <v>3</v>
      </c>
      <c r="C381" s="104">
        <v>303</v>
      </c>
      <c r="D381" s="113"/>
    </row>
    <row r="382" spans="1:4" ht="12.75">
      <c r="A382" s="117">
        <v>40486</v>
      </c>
      <c r="B382" s="104">
        <v>4</v>
      </c>
      <c r="C382" s="104">
        <v>304</v>
      </c>
      <c r="D382" s="113"/>
    </row>
    <row r="383" spans="1:4" ht="12.75">
      <c r="A383" s="117">
        <v>40487</v>
      </c>
      <c r="B383" s="104">
        <v>5</v>
      </c>
      <c r="C383" s="104">
        <v>305</v>
      </c>
      <c r="D383" s="113"/>
    </row>
    <row r="384" spans="1:4" ht="12.75">
      <c r="A384" s="117">
        <v>40488</v>
      </c>
      <c r="B384" s="104">
        <v>6</v>
      </c>
      <c r="C384" s="104">
        <v>306</v>
      </c>
      <c r="D384" s="113"/>
    </row>
    <row r="385" spans="1:4" ht="12.75">
      <c r="A385" s="117">
        <v>40489</v>
      </c>
      <c r="B385" s="104">
        <v>7</v>
      </c>
      <c r="C385" s="104">
        <v>307</v>
      </c>
      <c r="D385" s="113"/>
    </row>
    <row r="386" spans="1:4" ht="12.75">
      <c r="A386" s="117">
        <v>40490</v>
      </c>
      <c r="B386" s="104">
        <v>8</v>
      </c>
      <c r="C386" s="104">
        <v>308</v>
      </c>
      <c r="D386" s="113"/>
    </row>
    <row r="387" spans="1:4" ht="12.75">
      <c r="A387" s="117">
        <v>40491</v>
      </c>
      <c r="B387" s="104">
        <v>9</v>
      </c>
      <c r="C387" s="104">
        <v>309</v>
      </c>
      <c r="D387" s="113"/>
    </row>
    <row r="388" spans="1:4" ht="12.75">
      <c r="A388" s="117">
        <v>40492</v>
      </c>
      <c r="B388" s="104">
        <v>10</v>
      </c>
      <c r="C388" s="104">
        <v>310</v>
      </c>
      <c r="D388" s="113"/>
    </row>
    <row r="389" spans="1:4" ht="12.75">
      <c r="A389" s="117">
        <v>40493</v>
      </c>
      <c r="B389" s="104">
        <v>11</v>
      </c>
      <c r="C389" s="104">
        <v>311</v>
      </c>
      <c r="D389" s="113"/>
    </row>
    <row r="390" spans="1:4" ht="12.75">
      <c r="A390" s="117">
        <v>40494</v>
      </c>
      <c r="B390" s="104">
        <v>12</v>
      </c>
      <c r="C390" s="104">
        <v>312</v>
      </c>
      <c r="D390" s="113"/>
    </row>
    <row r="391" spans="1:4" ht="12.75">
      <c r="A391" s="117">
        <v>40495</v>
      </c>
      <c r="B391" s="104">
        <v>13</v>
      </c>
      <c r="C391" s="104">
        <v>313</v>
      </c>
      <c r="D391" s="113"/>
    </row>
    <row r="392" spans="1:4" ht="12.75">
      <c r="A392" s="117">
        <v>40496</v>
      </c>
      <c r="B392" s="104">
        <v>14</v>
      </c>
      <c r="C392" s="104">
        <v>314</v>
      </c>
      <c r="D392" s="113"/>
    </row>
    <row r="393" spans="1:4" ht="12.75">
      <c r="A393" s="117">
        <v>40497</v>
      </c>
      <c r="B393" s="104">
        <v>15</v>
      </c>
      <c r="C393" s="104">
        <v>315</v>
      </c>
      <c r="D393" s="113"/>
    </row>
    <row r="394" spans="1:4" ht="12.75">
      <c r="A394" s="117">
        <v>40498</v>
      </c>
      <c r="B394" s="104">
        <v>16</v>
      </c>
      <c r="C394" s="104">
        <v>316</v>
      </c>
      <c r="D394" s="113"/>
    </row>
    <row r="395" spans="1:4" ht="12.75">
      <c r="A395" s="117">
        <v>40499</v>
      </c>
      <c r="B395" s="104">
        <v>17</v>
      </c>
      <c r="C395" s="104">
        <v>317</v>
      </c>
      <c r="D395" s="113"/>
    </row>
    <row r="396" spans="1:4" ht="12.75">
      <c r="A396" s="117">
        <v>40500</v>
      </c>
      <c r="B396" s="104">
        <v>18</v>
      </c>
      <c r="C396" s="104">
        <v>318</v>
      </c>
      <c r="D396" s="113"/>
    </row>
    <row r="397" spans="1:4" ht="12.75">
      <c r="A397" s="117">
        <v>40501</v>
      </c>
      <c r="B397" s="104">
        <v>19</v>
      </c>
      <c r="C397" s="104">
        <v>319</v>
      </c>
      <c r="D397" s="113"/>
    </row>
    <row r="398" spans="1:4" ht="12.75">
      <c r="A398" s="117">
        <v>40502</v>
      </c>
      <c r="B398" s="104">
        <v>20</v>
      </c>
      <c r="C398" s="104">
        <v>320</v>
      </c>
      <c r="D398" s="113"/>
    </row>
    <row r="399" spans="1:4" ht="12.75">
      <c r="A399" s="117">
        <v>40503</v>
      </c>
      <c r="B399" s="104">
        <v>21</v>
      </c>
      <c r="C399" s="104">
        <v>321</v>
      </c>
      <c r="D399" s="113"/>
    </row>
    <row r="400" spans="1:4" ht="12.75">
      <c r="A400" s="117">
        <v>40504</v>
      </c>
      <c r="B400" s="104">
        <v>22</v>
      </c>
      <c r="C400" s="104">
        <v>322</v>
      </c>
      <c r="D400" s="113"/>
    </row>
    <row r="401" spans="1:4" ht="12.75">
      <c r="A401" s="117">
        <v>40505</v>
      </c>
      <c r="B401" s="104">
        <v>23</v>
      </c>
      <c r="C401" s="104">
        <v>323</v>
      </c>
      <c r="D401" s="113"/>
    </row>
    <row r="402" spans="1:4" ht="12.75">
      <c r="A402" s="117">
        <v>40506</v>
      </c>
      <c r="B402" s="104">
        <v>24</v>
      </c>
      <c r="C402" s="104">
        <v>324</v>
      </c>
      <c r="D402" s="113"/>
    </row>
    <row r="403" spans="1:4" ht="12.75">
      <c r="A403" s="117">
        <v>40507</v>
      </c>
      <c r="B403" s="104">
        <v>25</v>
      </c>
      <c r="C403" s="104">
        <v>325</v>
      </c>
      <c r="D403" s="113"/>
    </row>
    <row r="404" spans="1:4" ht="12.75">
      <c r="A404" s="117">
        <v>40508</v>
      </c>
      <c r="B404" s="104">
        <v>26</v>
      </c>
      <c r="C404" s="104">
        <v>326</v>
      </c>
      <c r="D404" s="113"/>
    </row>
    <row r="405" spans="1:4" ht="12.75">
      <c r="A405" s="117">
        <v>40509</v>
      </c>
      <c r="B405" s="104">
        <v>27</v>
      </c>
      <c r="C405" s="104">
        <v>327</v>
      </c>
      <c r="D405" s="113"/>
    </row>
    <row r="406" spans="1:4" ht="12.75">
      <c r="A406" s="117">
        <v>40510</v>
      </c>
      <c r="B406" s="104">
        <v>28</v>
      </c>
      <c r="C406" s="104">
        <v>328</v>
      </c>
      <c r="D406" s="113"/>
    </row>
    <row r="407" spans="1:4" ht="12.75">
      <c r="A407" s="117">
        <v>40511</v>
      </c>
      <c r="B407" s="104">
        <v>29</v>
      </c>
      <c r="C407" s="104">
        <v>329</v>
      </c>
      <c r="D407" s="113"/>
    </row>
    <row r="408" spans="1:4" ht="12.75">
      <c r="A408" s="118">
        <v>40512</v>
      </c>
      <c r="B408" s="108">
        <v>30</v>
      </c>
      <c r="C408" s="108">
        <v>330</v>
      </c>
      <c r="D408" s="120"/>
    </row>
    <row r="409" spans="1:4" ht="12.75">
      <c r="A409" s="117">
        <v>40513</v>
      </c>
      <c r="B409" s="104">
        <v>1</v>
      </c>
      <c r="C409" s="104">
        <v>331</v>
      </c>
      <c r="D409" s="113"/>
    </row>
    <row r="410" spans="1:4" ht="12.75">
      <c r="A410" s="117">
        <v>40514</v>
      </c>
      <c r="B410" s="104">
        <v>2</v>
      </c>
      <c r="C410" s="104">
        <v>332</v>
      </c>
      <c r="D410" s="113"/>
    </row>
    <row r="411" spans="1:4" ht="12.75">
      <c r="A411" s="117">
        <v>40515</v>
      </c>
      <c r="B411" s="104">
        <v>3</v>
      </c>
      <c r="C411" s="104">
        <v>333</v>
      </c>
      <c r="D411" s="113"/>
    </row>
    <row r="412" spans="1:4" ht="12.75">
      <c r="A412" s="117">
        <v>40516</v>
      </c>
      <c r="B412" s="104">
        <v>4</v>
      </c>
      <c r="C412" s="104">
        <v>334</v>
      </c>
      <c r="D412" s="113"/>
    </row>
    <row r="413" spans="1:4" ht="12.75">
      <c r="A413" s="117">
        <v>40517</v>
      </c>
      <c r="B413" s="104">
        <v>5</v>
      </c>
      <c r="C413" s="104">
        <v>335</v>
      </c>
      <c r="D413" s="113"/>
    </row>
    <row r="414" spans="1:4" ht="12.75">
      <c r="A414" s="117">
        <v>40518</v>
      </c>
      <c r="B414" s="104">
        <v>6</v>
      </c>
      <c r="C414" s="104">
        <v>336</v>
      </c>
      <c r="D414" s="113"/>
    </row>
    <row r="415" spans="1:4" ht="12.75">
      <c r="A415" s="117">
        <v>40519</v>
      </c>
      <c r="B415" s="104">
        <v>7</v>
      </c>
      <c r="C415" s="104">
        <v>337</v>
      </c>
      <c r="D415" s="113"/>
    </row>
    <row r="416" spans="1:4" ht="12.75">
      <c r="A416" s="117">
        <v>40520</v>
      </c>
      <c r="B416" s="104">
        <v>8</v>
      </c>
      <c r="C416" s="104">
        <v>338</v>
      </c>
      <c r="D416" s="113"/>
    </row>
    <row r="417" spans="1:4" ht="12.75">
      <c r="A417" s="117">
        <v>40521</v>
      </c>
      <c r="B417" s="104">
        <v>9</v>
      </c>
      <c r="C417" s="104">
        <v>339</v>
      </c>
      <c r="D417" s="113"/>
    </row>
    <row r="418" spans="1:4" ht="12.75">
      <c r="A418" s="117">
        <v>40522</v>
      </c>
      <c r="B418" s="104">
        <v>10</v>
      </c>
      <c r="C418" s="104">
        <v>340</v>
      </c>
      <c r="D418" s="113"/>
    </row>
    <row r="419" spans="1:4" ht="12.75">
      <c r="A419" s="117">
        <v>40523</v>
      </c>
      <c r="B419" s="104">
        <v>11</v>
      </c>
      <c r="C419" s="104">
        <v>341</v>
      </c>
      <c r="D419" s="113"/>
    </row>
    <row r="420" spans="1:4" ht="12.75">
      <c r="A420" s="117">
        <v>40524</v>
      </c>
      <c r="B420" s="104">
        <v>12</v>
      </c>
      <c r="C420" s="104">
        <v>342</v>
      </c>
      <c r="D420" s="113"/>
    </row>
    <row r="421" spans="1:4" ht="12.75">
      <c r="A421" s="117">
        <v>40525</v>
      </c>
      <c r="B421" s="104">
        <v>13</v>
      </c>
      <c r="C421" s="104">
        <v>343</v>
      </c>
      <c r="D421" s="113"/>
    </row>
    <row r="422" spans="1:4" ht="12.75">
      <c r="A422" s="117">
        <v>40526</v>
      </c>
      <c r="B422" s="104">
        <v>14</v>
      </c>
      <c r="C422" s="104">
        <v>344</v>
      </c>
      <c r="D422" s="113"/>
    </row>
    <row r="423" spans="1:4" ht="12.75">
      <c r="A423" s="117">
        <v>40527</v>
      </c>
      <c r="B423" s="104">
        <v>15</v>
      </c>
      <c r="C423" s="104">
        <v>345</v>
      </c>
      <c r="D423" s="113"/>
    </row>
    <row r="424" spans="1:4" ht="12.75">
      <c r="A424" s="117">
        <v>40528</v>
      </c>
      <c r="B424" s="104">
        <v>16</v>
      </c>
      <c r="C424" s="104">
        <v>346</v>
      </c>
      <c r="D424" s="113"/>
    </row>
    <row r="425" spans="1:4" ht="12.75">
      <c r="A425" s="117">
        <v>40529</v>
      </c>
      <c r="B425" s="104">
        <v>17</v>
      </c>
      <c r="C425" s="104">
        <v>347</v>
      </c>
      <c r="D425" s="113"/>
    </row>
    <row r="426" spans="1:4" ht="12.75">
      <c r="A426" s="117">
        <v>40530</v>
      </c>
      <c r="B426" s="104">
        <v>18</v>
      </c>
      <c r="C426" s="104">
        <v>348</v>
      </c>
      <c r="D426" s="113"/>
    </row>
    <row r="427" spans="1:4" ht="12.75">
      <c r="A427" s="117">
        <v>40531</v>
      </c>
      <c r="B427" s="104">
        <v>19</v>
      </c>
      <c r="C427" s="104">
        <v>349</v>
      </c>
      <c r="D427" s="113"/>
    </row>
    <row r="428" spans="1:4" ht="12.75">
      <c r="A428" s="117">
        <v>40532</v>
      </c>
      <c r="B428" s="104">
        <v>20</v>
      </c>
      <c r="C428" s="104">
        <v>350</v>
      </c>
      <c r="D428" s="113"/>
    </row>
    <row r="429" spans="1:4" ht="12.75">
      <c r="A429" s="117">
        <v>40533</v>
      </c>
      <c r="B429" s="104">
        <v>21</v>
      </c>
      <c r="C429" s="104">
        <v>351</v>
      </c>
      <c r="D429" s="113"/>
    </row>
    <row r="430" spans="1:4" ht="12.75">
      <c r="A430" s="117">
        <v>40534</v>
      </c>
      <c r="B430" s="104">
        <v>22</v>
      </c>
      <c r="C430" s="104">
        <v>352</v>
      </c>
      <c r="D430" s="113"/>
    </row>
    <row r="431" spans="1:4" ht="12.75">
      <c r="A431" s="117">
        <v>40535</v>
      </c>
      <c r="B431" s="104">
        <v>23</v>
      </c>
      <c r="C431" s="104">
        <v>353</v>
      </c>
      <c r="D431" s="113"/>
    </row>
    <row r="432" spans="1:4" ht="12.75">
      <c r="A432" s="117">
        <v>40536</v>
      </c>
      <c r="B432" s="104">
        <v>24</v>
      </c>
      <c r="C432" s="104">
        <v>354</v>
      </c>
      <c r="D432" s="113"/>
    </row>
    <row r="433" spans="1:4" ht="12.75">
      <c r="A433" s="117">
        <v>40537</v>
      </c>
      <c r="B433" s="104">
        <v>25</v>
      </c>
      <c r="C433" s="104">
        <v>355</v>
      </c>
      <c r="D433" s="113"/>
    </row>
    <row r="434" spans="1:4" ht="12.75">
      <c r="A434" s="117">
        <v>40538</v>
      </c>
      <c r="B434" s="104">
        <v>26</v>
      </c>
      <c r="C434" s="104">
        <v>356</v>
      </c>
      <c r="D434" s="113"/>
    </row>
    <row r="435" spans="1:4" ht="12.75">
      <c r="A435" s="117">
        <v>40539</v>
      </c>
      <c r="B435" s="104">
        <v>27</v>
      </c>
      <c r="C435" s="104">
        <v>357</v>
      </c>
      <c r="D435" s="113"/>
    </row>
    <row r="436" spans="1:4" ht="12.75">
      <c r="A436" s="117">
        <v>40540</v>
      </c>
      <c r="B436" s="104">
        <v>28</v>
      </c>
      <c r="C436" s="104">
        <v>358</v>
      </c>
      <c r="D436" s="113"/>
    </row>
    <row r="437" spans="1:4" ht="12.75">
      <c r="A437" s="117">
        <v>40541</v>
      </c>
      <c r="B437" s="104">
        <v>29</v>
      </c>
      <c r="C437" s="104">
        <v>359</v>
      </c>
      <c r="D437" s="113"/>
    </row>
    <row r="438" spans="1:4" ht="12.75">
      <c r="A438" s="117">
        <v>40542</v>
      </c>
      <c r="B438" s="104">
        <v>30</v>
      </c>
      <c r="C438" s="104">
        <v>360</v>
      </c>
      <c r="D438" s="113"/>
    </row>
    <row r="439" spans="1:4" ht="13.5" thickBot="1">
      <c r="A439" s="142">
        <v>40543</v>
      </c>
      <c r="B439" s="121">
        <v>30</v>
      </c>
      <c r="C439" s="121">
        <v>360</v>
      </c>
      <c r="D439" s="12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B3:F33"/>
  <sheetViews>
    <sheetView zoomScalePageLayoutView="0" workbookViewId="0" topLeftCell="A2">
      <selection activeCell="A34" sqref="A34:IV34"/>
    </sheetView>
  </sheetViews>
  <sheetFormatPr defaultColWidth="0" defaultRowHeight="0" customHeight="1" zeroHeight="1"/>
  <cols>
    <col min="1" max="1" width="1.7109375" style="24" customWidth="1"/>
    <col min="2" max="2" width="56.421875" style="24" customWidth="1"/>
    <col min="3" max="3" width="11.140625" style="24" customWidth="1"/>
    <col min="4" max="4" width="24.00390625" style="24" customWidth="1"/>
    <col min="5" max="5" width="20.7109375" style="24" customWidth="1"/>
    <col min="6" max="6" width="5.00390625" style="24" customWidth="1"/>
    <col min="7" max="16384" width="12.7109375" style="24" hidden="1" customWidth="1"/>
  </cols>
  <sheetData>
    <row r="1" ht="0" customHeight="1" hidden="1"/>
    <row r="2" ht="3.75" customHeight="1"/>
    <row r="3" spans="2:6" ht="30" customHeight="1" thickBot="1">
      <c r="B3" s="91" t="s">
        <v>44</v>
      </c>
      <c r="C3" s="9"/>
      <c r="D3" s="9"/>
      <c r="E3" s="9"/>
      <c r="F3" s="9"/>
    </row>
    <row r="4" spans="2:6" s="68" customFormat="1" ht="71.25" customHeight="1">
      <c r="B4" s="143" t="s">
        <v>46</v>
      </c>
      <c r="C4" s="144"/>
      <c r="D4" s="144"/>
      <c r="E4" s="145"/>
      <c r="F4" s="67"/>
    </row>
    <row r="5" spans="2:6" s="68" customFormat="1" ht="32.25" customHeight="1">
      <c r="B5" s="92" t="s">
        <v>47</v>
      </c>
      <c r="C5" s="146" t="s">
        <v>64</v>
      </c>
      <c r="D5" s="146"/>
      <c r="E5" s="147"/>
      <c r="F5" s="67"/>
    </row>
    <row r="6" spans="2:6" s="68" customFormat="1" ht="33.75" customHeight="1" thickBot="1">
      <c r="B6" s="93" t="s">
        <v>50</v>
      </c>
      <c r="C6" s="148" t="s">
        <v>51</v>
      </c>
      <c r="D6" s="148"/>
      <c r="E6" s="149"/>
      <c r="F6" s="67"/>
    </row>
    <row r="7" spans="2:6" s="68" customFormat="1" ht="28.5" customHeight="1" thickBot="1">
      <c r="B7" s="97" t="s">
        <v>54</v>
      </c>
      <c r="C7" s="45"/>
      <c r="D7" s="45"/>
      <c r="E7" s="45"/>
      <c r="F7" s="67"/>
    </row>
    <row r="8" spans="2:6" s="68" customFormat="1" ht="21.75" customHeight="1" thickTop="1">
      <c r="B8" s="98" t="s">
        <v>52</v>
      </c>
      <c r="C8" s="98"/>
      <c r="D8" s="73"/>
      <c r="E8" s="101"/>
      <c r="F8" s="67"/>
    </row>
    <row r="9" spans="2:6" s="68" customFormat="1" ht="21.75" customHeight="1" thickBot="1">
      <c r="B9" s="66"/>
      <c r="C9" s="67"/>
      <c r="D9" s="67"/>
      <c r="E9" s="102"/>
      <c r="F9" s="67"/>
    </row>
    <row r="10" spans="2:6" s="68" customFormat="1" ht="21.75" customHeight="1" thickBot="1">
      <c r="B10" s="94" t="s">
        <v>45</v>
      </c>
      <c r="E10" s="96">
        <f>INT(INTERNET!E11)</f>
        <v>1</v>
      </c>
      <c r="F10" s="67"/>
    </row>
    <row r="11" spans="2:5" ht="21.75" customHeight="1" thickBot="1">
      <c r="B11" s="94" t="s">
        <v>48</v>
      </c>
      <c r="D11" s="10"/>
      <c r="E11" s="96">
        <f>INTERNET!E11</f>
        <v>1</v>
      </c>
    </row>
    <row r="12" spans="2:5" ht="21.75" customHeight="1" thickBot="1">
      <c r="B12" s="95" t="s">
        <v>43</v>
      </c>
      <c r="C12" s="27"/>
      <c r="D12" s="44"/>
      <c r="E12" s="96">
        <f>ROUND(INTERNET!E12,0)</f>
        <v>1</v>
      </c>
    </row>
    <row r="13" spans="2:5" ht="37.5" customHeight="1">
      <c r="B13" s="75">
        <f>IF(E11&lt;=0,Paramètres!B56,IF(E10-E11&lt;0,Paramètres!D54,""))</f>
      </c>
      <c r="C13" s="27"/>
      <c r="D13" s="27"/>
      <c r="E13" s="27"/>
    </row>
    <row r="14" spans="2:5" ht="28.5" customHeight="1" thickBot="1">
      <c r="B14" s="45"/>
      <c r="C14" s="45"/>
      <c r="D14" s="45"/>
      <c r="E14" s="45"/>
    </row>
    <row r="15" spans="2:5" ht="21.75" customHeight="1" thickTop="1">
      <c r="B15" s="94" t="s">
        <v>53</v>
      </c>
      <c r="C15" s="73"/>
      <c r="D15" s="73"/>
      <c r="E15" s="73"/>
    </row>
    <row r="16" spans="2:5" ht="44.25" customHeight="1">
      <c r="B16" s="84" t="str">
        <f>Paramètres!B18</f>
        <v>.</v>
      </c>
      <c r="C16" s="73"/>
      <c r="D16" s="73"/>
      <c r="E16" s="73"/>
    </row>
    <row r="17" spans="2:5" ht="21" customHeight="1">
      <c r="B17" s="18"/>
      <c r="C17" s="8"/>
      <c r="D17" s="8"/>
      <c r="E17" s="31"/>
    </row>
    <row r="18" spans="2:6" ht="20.25" customHeight="1">
      <c r="B18" s="84" t="str">
        <f>Paramètres!B23</f>
        <v>Einkommensgrenze für das 1. Kind</v>
      </c>
      <c r="C18" s="38"/>
      <c r="D18" s="39"/>
      <c r="E18" s="40">
        <f>Paramètres!B43</f>
        <v>62000</v>
      </c>
      <c r="F18" s="46"/>
    </row>
    <row r="19" spans="2:5" ht="20.25" customHeight="1">
      <c r="B19" s="75">
        <f>IF(C19=0,"",Paramètres!B24)</f>
      </c>
      <c r="C19" s="69">
        <f>IF(E$10&lt;=1,0,E$10-1)</f>
        <v>0</v>
      </c>
      <c r="D19" s="70">
        <f>IF(C19=0,"",IF(C19&lt;2,Paramètres!F24,Paramètres!D24))</f>
      </c>
      <c r="E19" s="71">
        <f>IF(C19=0,"",Paramètres!B44*Opérations!C19)</f>
      </c>
    </row>
    <row r="20" spans="2:5" ht="20.25" customHeight="1" thickBot="1">
      <c r="B20" s="85" t="str">
        <f>Paramètres!B25</f>
        <v>Massgebendes Einkommen für Maximalabzug</v>
      </c>
      <c r="C20" s="50"/>
      <c r="D20" s="41"/>
      <c r="E20" s="72">
        <f>SUM(E18:E19)</f>
        <v>62000</v>
      </c>
    </row>
    <row r="21" spans="2:6" ht="20.25" customHeight="1" thickTop="1">
      <c r="B21" s="37"/>
      <c r="C21" s="50"/>
      <c r="D21" s="41"/>
      <c r="E21" s="38"/>
      <c r="F21" s="13"/>
    </row>
    <row r="22" spans="2:5" ht="20.25" customHeight="1">
      <c r="B22" s="86" t="str">
        <f>Paramètres!B26</f>
        <v>Deklariertes Reineinkommen (Code 4.91)</v>
      </c>
      <c r="C22" s="50"/>
      <c r="D22" s="42"/>
      <c r="E22" s="71">
        <f>E12</f>
        <v>1</v>
      </c>
    </row>
    <row r="23" spans="2:5" ht="14.25">
      <c r="B23" s="74">
        <f>IF(C23=0,"",Paramètres!B27)</f>
      </c>
      <c r="C23" s="69">
        <f>IF((E22-E20)&lt;=0,0,CEILING((E22-E20)/1000,1))</f>
        <v>0</v>
      </c>
      <c r="D23" s="70">
        <f>IF(C23=0,"",IF(C23&lt;2,Paramètres!F27,Paramètres!D27))</f>
      </c>
      <c r="E23" s="71">
        <f>IF(C23=0,"",IF((E22-E20)&lt;0,0,E22-E20))</f>
      </c>
    </row>
    <row r="24" spans="2:5" ht="20.25" customHeight="1">
      <c r="B24" s="76">
        <f>IF(C23&gt;15,Paramètres!B58,"")</f>
      </c>
      <c r="C24" s="51"/>
      <c r="D24" s="34"/>
      <c r="E24" s="25"/>
    </row>
    <row r="25" spans="2:5" ht="10.5" customHeight="1">
      <c r="B25" s="11"/>
      <c r="C25" s="52"/>
      <c r="D25" s="33"/>
      <c r="E25" s="25"/>
    </row>
    <row r="26" spans="2:5" ht="21.75" customHeight="1">
      <c r="B26" s="74" t="str">
        <f>IF(C27=0,"",Paramètres!B35&amp;C30&amp;" "&amp;D30&amp;" :"&amp;" Fr. "&amp;D26&amp;".-")</f>
        <v>Minimalabzug für  1 Kind : Fr. 7000.-</v>
      </c>
      <c r="C26" s="52"/>
      <c r="D26" s="71">
        <f>C27*(Paramètres!B40+Paramètres!B47)+C28*(Paramètres!B41+Paramètres!B47)</f>
        <v>7000</v>
      </c>
      <c r="E26" s="25"/>
    </row>
    <row r="27" spans="2:5" ht="21.75" customHeight="1">
      <c r="B27" s="74" t="str">
        <f>IF(C27=0,"",Paramètres!B28)</f>
        <v>Maximalabzug für die 2 ersten Kinder (8'500.-)</v>
      </c>
      <c r="C27" s="69">
        <f>IF(E$10&gt;=2,2,IF(E$10&gt;=1,1,0))</f>
        <v>1</v>
      </c>
      <c r="D27" s="70" t="str">
        <f>IF(C27=0,"",IF(C27&lt;2,Paramètres!F28,Paramètres!D28))</f>
        <v>Kind</v>
      </c>
      <c r="E27" s="71">
        <f>IF(C27=0,"",Paramètres!B40*C27)</f>
        <v>8500</v>
      </c>
    </row>
    <row r="28" spans="2:5" ht="21.75" customHeight="1">
      <c r="B28" s="74">
        <f>IF(C28=0,"",Paramètres!B29)</f>
      </c>
      <c r="C28" s="69">
        <f>IF(C27&lt;2,0,E$10-C$27)</f>
        <v>0</v>
      </c>
      <c r="D28" s="70">
        <f>IF(C28=0,"",IF(C28&lt;2,Paramètres!F29,Paramètres!D29))</f>
      </c>
      <c r="E28" s="71">
        <f>IF(C28=0,"",Paramètres!B41*C28)</f>
      </c>
    </row>
    <row r="29" spans="2:5" ht="21.75" customHeight="1" thickBot="1">
      <c r="B29" s="74" t="str">
        <f>IF(C29=0,"",Paramètres!B30&amp;" "&amp;C30&amp;" "&amp;D30)</f>
        <v>Maximalabzug für 1 Kind</v>
      </c>
      <c r="C29" s="69">
        <f>IF(E$10&lt;=0,0,E$10)</f>
        <v>1</v>
      </c>
      <c r="D29" s="70" t="str">
        <f>IF(C29=0,"",IF(C29&lt;2,Paramètres!F30,Paramètres!D30))</f>
        <v>Kind</v>
      </c>
      <c r="E29" s="72">
        <f>IF(C29=0,"",SUM(E27:E28))</f>
        <v>8500</v>
      </c>
    </row>
    <row r="30" spans="2:5" ht="22.5" customHeight="1" thickTop="1">
      <c r="B30" s="94" t="s">
        <v>65</v>
      </c>
      <c r="C30" s="77">
        <f>IF(E$10&lt;=0,0,E$10)</f>
        <v>1</v>
      </c>
      <c r="D30" s="78" t="str">
        <f>IF(C30=0,"",IF(C30&lt;2,Paramètres!F31,Paramètres!D31))</f>
        <v>Kind</v>
      </c>
      <c r="E30" s="25"/>
    </row>
    <row r="31" spans="2:5" ht="14.25">
      <c r="B31" s="74" t="str">
        <f>IF(C30=0,"",Paramètres!B31)</f>
        <v>Abzug für Überschreitung des Grenzbetrages</v>
      </c>
      <c r="D31" s="138" t="str">
        <f>IF(C30=0,"",IF(C$23&lt;=15,"( "&amp;Paramètres!B46&amp;" x "&amp;C$23&amp;" "&amp;D23&amp;" x "&amp;C30&amp;" )","( "&amp;Paramètres!B47&amp;" x "&amp;C$30&amp;" )"))</f>
        <v>( -100 x 0  x 1 )</v>
      </c>
      <c r="E31" s="71">
        <f>IF(C30=0,"",IF(C$23&lt;=15,C$23*Paramètres!B46*C30,C$30*Paramètres!B47))</f>
        <v>0</v>
      </c>
    </row>
    <row r="32" spans="2:5" ht="21.75" customHeight="1" thickBot="1">
      <c r="B32" s="79" t="str">
        <f>Paramètres!B33</f>
        <v>Auf Code 6.11 zu übertragender Betrag</v>
      </c>
      <c r="C32" s="80">
        <f>C30</f>
        <v>1</v>
      </c>
      <c r="D32" s="81" t="str">
        <f>IF(E32=0,Paramètres!B59,IF(C30=0,"",IF(C30&lt;2,Paramètres!F31,Paramètres!D31)))</f>
        <v>Kind</v>
      </c>
      <c r="E32" s="82">
        <f>IF(SUM(E29:E31)=0,"",ROUND(SUM(E29:E31),0))</f>
        <v>8500</v>
      </c>
    </row>
    <row r="33" spans="2:5" ht="21.75" customHeight="1" thickTop="1">
      <c r="B33" s="7"/>
      <c r="C33" s="22"/>
      <c r="D33" s="20"/>
      <c r="E33" s="20"/>
    </row>
  </sheetData>
  <sheetProtection selectLockedCells="1"/>
  <mergeCells count="3">
    <mergeCell ref="B4:E4"/>
    <mergeCell ref="C5:E5"/>
    <mergeCell ref="C6:E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indexed="53"/>
  </sheetPr>
  <dimension ref="A1:F40"/>
  <sheetViews>
    <sheetView showGridLines="0" showRowColHeaders="0" showZeros="0" tabSelected="1" showOutlineSymbols="0" zoomScalePageLayoutView="0" workbookViewId="0" topLeftCell="A4">
      <selection activeCell="E12" sqref="E12"/>
    </sheetView>
  </sheetViews>
  <sheetFormatPr defaultColWidth="0" defaultRowHeight="0" customHeight="1" zeroHeight="1"/>
  <cols>
    <col min="1" max="1" width="1.7109375" style="126" customWidth="1"/>
    <col min="2" max="2" width="56.421875" style="24" customWidth="1"/>
    <col min="3" max="3" width="10.28125" style="24" customWidth="1"/>
    <col min="4" max="4" width="27.421875" style="24" customWidth="1"/>
    <col min="5" max="5" width="20.7109375" style="24" customWidth="1"/>
    <col min="6" max="6" width="1.7109375" style="24" customWidth="1"/>
    <col min="7" max="16384" width="12.7109375" style="24" hidden="1" customWidth="1"/>
  </cols>
  <sheetData>
    <row r="1" ht="0" customHeight="1" hidden="1">
      <c r="A1" s="24"/>
    </row>
    <row r="2" ht="3.75" customHeight="1" thickBot="1">
      <c r="A2" s="24"/>
    </row>
    <row r="3" spans="1:5" ht="35.25" customHeight="1">
      <c r="A3" s="24"/>
      <c r="B3" s="153" t="str">
        <f>Paramètres!B6</f>
        <v>Natürliche Personen
Berechnung des Sozialabzuges für Kinder</v>
      </c>
      <c r="C3" s="154"/>
      <c r="D3" s="154"/>
      <c r="E3" s="157">
        <f>Paramètres!B8</f>
        <v>2010</v>
      </c>
    </row>
    <row r="4" spans="1:5" ht="26.25" customHeight="1" thickBot="1">
      <c r="A4" s="24"/>
      <c r="B4" s="155" t="str">
        <f>Paramètres!B7</f>
        <v>Gültig ab Steuerperiode 2010</v>
      </c>
      <c r="C4" s="156"/>
      <c r="D4" s="156"/>
      <c r="E4" s="158"/>
    </row>
    <row r="5" spans="1:5" ht="27.75" customHeight="1">
      <c r="A5" s="24"/>
      <c r="B5" s="26" t="str">
        <f>Paramètres!B10</f>
        <v>Art. 36 Abs. 1 Bst. a und b DStG</v>
      </c>
      <c r="C5" s="23"/>
      <c r="D5" s="23"/>
      <c r="E5" s="23"/>
    </row>
    <row r="6" spans="1:5" ht="47.25" customHeight="1">
      <c r="A6" s="24"/>
      <c r="B6" s="152" t="str">
        <f>Paramètres!B12</f>
        <v>Ab der Steuerperiode 2006 wird der Sozialabzug für Kinder unter Berücksichtigung des Reineinkommens (Code 4.91) berechnet. Der Abzug ist unter Code 6.11 der Steuererklärung aufzuführen. </v>
      </c>
      <c r="C6" s="152"/>
      <c r="D6" s="152"/>
      <c r="E6" s="152"/>
    </row>
    <row r="7" spans="1:6" ht="30" customHeight="1">
      <c r="A7" s="24"/>
      <c r="B7" s="21" t="str">
        <f>Paramètres!B14</f>
        <v> =&gt; Die leeren Rubriken (grüne Zellen) sind auszufüllen :</v>
      </c>
      <c r="C7" s="7"/>
      <c r="D7" s="7"/>
      <c r="E7" s="8"/>
      <c r="F7" s="8"/>
    </row>
    <row r="8" spans="1:6" ht="17.25" customHeight="1">
      <c r="A8" s="24"/>
      <c r="B8" s="9" t="str">
        <f>Paramètres!B15</f>
        <v>       (Zum löschen auf &lt; START &gt; klicken)</v>
      </c>
      <c r="C8" s="8"/>
      <c r="D8" s="8"/>
      <c r="E8" s="8"/>
      <c r="F8" s="8"/>
    </row>
    <row r="9" spans="1:6" ht="21.75" customHeight="1">
      <c r="A9" s="24"/>
      <c r="B9" s="9"/>
      <c r="C9" s="9"/>
      <c r="D9" s="9"/>
      <c r="E9" s="9"/>
      <c r="F9" s="9"/>
    </row>
    <row r="10" spans="1:5" ht="21.75" customHeight="1" thickBot="1">
      <c r="A10" s="24"/>
      <c r="C10" s="48" t="str">
        <f>Paramètres!B16</f>
        <v>Bitte eingeben:</v>
      </c>
      <c r="D10" s="10"/>
      <c r="E10" s="56"/>
    </row>
    <row r="11" spans="1:5" ht="21.75" customHeight="1" thickBot="1" thickTop="1">
      <c r="A11" s="24"/>
      <c r="C11" s="27" t="str">
        <f>Paramètres!B20</f>
        <v>Anzahl der Kinder</v>
      </c>
      <c r="D11" s="11"/>
      <c r="E11" s="61">
        <v>1</v>
      </c>
    </row>
    <row r="12" spans="1:5" ht="21.75" customHeight="1" thickBot="1" thickTop="1">
      <c r="A12" s="24"/>
      <c r="C12" s="27" t="str">
        <f>Paramètres!B21</f>
        <v>Reines Einkommen (Code 4.91)</v>
      </c>
      <c r="D12" s="44"/>
      <c r="E12" s="57">
        <v>1</v>
      </c>
    </row>
    <row r="13" spans="2:5" ht="30.75" customHeight="1" thickTop="1">
      <c r="B13" s="159">
        <f>IF(ISERROR(Opérations!E12)=TRUE,Paramètres!B55,IF(ISERROR(Opérations!B13)=TRUE,Paramètres!B55,Opérations!B13))</f>
      </c>
      <c r="C13" s="160"/>
      <c r="D13" s="160"/>
      <c r="E13" s="160"/>
    </row>
    <row r="14" spans="2:5" ht="67.5" customHeight="1" thickBot="1">
      <c r="B14" s="45"/>
      <c r="C14" s="45"/>
      <c r="D14" s="45"/>
      <c r="E14" s="45"/>
    </row>
    <row r="15" spans="2:5" ht="21.75" customHeight="1" hidden="1" thickTop="1">
      <c r="B15" s="30" t="str">
        <f>Paramètres!B17</f>
        <v>Erklärungen für den Einschätzer</v>
      </c>
      <c r="C15" s="12"/>
      <c r="D15" s="12"/>
      <c r="E15" s="12"/>
    </row>
    <row r="16" spans="2:5" ht="35.25" customHeight="1" hidden="1" thickTop="1">
      <c r="B16" s="161" t="str">
        <f>Paramètres!B18</f>
        <v>.</v>
      </c>
      <c r="C16" s="161"/>
      <c r="D16" s="161"/>
      <c r="E16" s="89"/>
    </row>
    <row r="17" spans="2:5" ht="21.75" customHeight="1" hidden="1" thickTop="1">
      <c r="B17" s="18"/>
      <c r="C17" s="8"/>
      <c r="D17" s="8"/>
      <c r="E17" s="31"/>
    </row>
    <row r="18" spans="2:6" ht="21.75" customHeight="1" hidden="1" thickTop="1">
      <c r="B18" s="37" t="str">
        <f>Paramètres!B23</f>
        <v>Einkommensgrenze für das 1. Kind</v>
      </c>
      <c r="C18" s="38"/>
      <c r="D18" s="39"/>
      <c r="E18" s="40">
        <f>IF(ISERROR(Opérations!E18)=TRUE,"",Opérations!E18)</f>
        <v>62000</v>
      </c>
      <c r="F18" s="46"/>
    </row>
    <row r="19" spans="2:5" ht="21.75" customHeight="1" hidden="1" thickTop="1">
      <c r="B19" s="37">
        <f>IF(ISERROR(Opérations!B19)=TRUE,"",Opérations!B19)</f>
      </c>
      <c r="C19" s="49">
        <f>IF(ISERROR(Opérations!C19)=TRUE,"",Opérations!C19)</f>
        <v>0</v>
      </c>
      <c r="D19" s="41">
        <f>IF(ISERROR(Opérations!D19)=TRUE,"",Opérations!D19)</f>
      </c>
      <c r="E19" s="40">
        <f>IF(ISERROR(Opérations!E19)=TRUE,"",Opérations!E19)</f>
      </c>
    </row>
    <row r="20" spans="2:5" ht="21.75" customHeight="1" hidden="1" thickBot="1" thickTop="1">
      <c r="B20" s="29" t="str">
        <f>Paramètres!B25</f>
        <v>Massgebendes Einkommen für Maximalabzug</v>
      </c>
      <c r="C20" s="50"/>
      <c r="D20" s="41"/>
      <c r="E20" s="47">
        <f>IF(ISERROR(Opérations!E20)=TRUE,"",Opérations!E20)</f>
        <v>62000</v>
      </c>
    </row>
    <row r="21" spans="2:6" ht="21.75" customHeight="1" hidden="1" thickTop="1">
      <c r="B21" s="37"/>
      <c r="C21" s="50"/>
      <c r="D21" s="41"/>
      <c r="E21" s="38"/>
      <c r="F21" s="13"/>
    </row>
    <row r="22" spans="2:5" ht="21.75" customHeight="1" hidden="1" thickTop="1">
      <c r="B22" s="37" t="str">
        <f>Paramètres!B26</f>
        <v>Deklariertes Reineinkommen (Code 4.91)</v>
      </c>
      <c r="C22" s="50"/>
      <c r="D22" s="42"/>
      <c r="E22" s="40">
        <f>IF(ISERROR(Opérations!E22)=TRUE,"",Opérations!E22)</f>
        <v>1</v>
      </c>
    </row>
    <row r="23" spans="2:5" ht="27" customHeight="1" hidden="1" thickTop="1">
      <c r="B23" s="37">
        <f>IF(ISERROR(Opérations!B23)=TRUE,"",Opérations!B23)</f>
      </c>
      <c r="C23" s="137">
        <f>IF(ISERROR(Opérations!C23)=TRUE,"",Opérations!C23)</f>
        <v>0</v>
      </c>
      <c r="D23" s="41">
        <f>IF(ISERROR(Opérations!D23)=TRUE,"",Opérations!D23)</f>
      </c>
      <c r="E23" s="40">
        <f>IF(ISERROR(Opérations!E23)=TRUE,"",Opérations!E23)</f>
      </c>
    </row>
    <row r="24" spans="2:5" ht="21.75" customHeight="1" hidden="1" thickTop="1">
      <c r="B24" s="87">
        <f>IF(ISERROR(Opérations!B24)=TRUE,"",Opérations!B24)</f>
      </c>
      <c r="C24" s="51"/>
      <c r="D24" s="34"/>
      <c r="E24" s="25"/>
    </row>
    <row r="25" spans="2:5" ht="10.5" customHeight="1" hidden="1" thickTop="1">
      <c r="B25" s="11"/>
      <c r="C25" s="52"/>
      <c r="D25" s="33"/>
      <c r="E25" s="25"/>
    </row>
    <row r="26" spans="2:5" ht="21.75" customHeight="1" hidden="1" thickTop="1">
      <c r="B26" s="37" t="str">
        <f>IF(ISERROR(Opérations!B26)=TRUE,"",Opérations!B26)</f>
        <v>Minimalabzug für  1 Kind : Fr. 7000.-</v>
      </c>
      <c r="C26" s="52"/>
      <c r="D26" s="33"/>
      <c r="E26" s="25"/>
    </row>
    <row r="27" spans="2:5" ht="21.75" customHeight="1" hidden="1" thickTop="1">
      <c r="B27" s="37" t="str">
        <f>IF(ISERROR(Opérations!B27)=TRUE,"",Opérations!B27)</f>
        <v>Maximalabzug für die 2 ersten Kinder (8'500.-)</v>
      </c>
      <c r="C27" s="49">
        <f>IF(ISERROR(Opérations!C27)=TRUE,"",Opérations!C27)</f>
        <v>1</v>
      </c>
      <c r="D27" s="41" t="str">
        <f>IF(ISERROR(Opérations!D27)=TRUE,"",Opérations!D27)</f>
        <v>Kind</v>
      </c>
      <c r="E27" s="40">
        <f>IF(ISERROR(Opérations!E27)=TRUE,"",Opérations!E27)</f>
        <v>8500</v>
      </c>
    </row>
    <row r="28" spans="2:5" ht="21.75" customHeight="1" hidden="1" thickTop="1">
      <c r="B28" s="37">
        <f>IF(ISERROR(Opérations!B28)=TRUE,"",Opérations!B28)</f>
      </c>
      <c r="C28" s="49">
        <f>IF(ISERROR(Opérations!C28)=TRUE,"",Opérations!C28)</f>
        <v>0</v>
      </c>
      <c r="D28" s="41">
        <f>IF(ISERROR(Opérations!D28)=TRUE,"",Opérations!D28)</f>
      </c>
      <c r="E28" s="40">
        <f>IF(ISERROR(Opérations!E28)=TRUE,"",Opérations!E28)</f>
      </c>
    </row>
    <row r="29" spans="2:5" ht="21.75" customHeight="1" hidden="1" thickBot="1" thickTop="1">
      <c r="B29" s="37" t="str">
        <f>IF(ISERROR(Opérations!B29)=TRUE,"",Opérations!B29)</f>
        <v>Maximalabzug für 1 Kind</v>
      </c>
      <c r="C29" s="88">
        <f>IF(ISERROR(Opérations!C29)=TRUE,"",Opérations!C29)</f>
        <v>1</v>
      </c>
      <c r="D29" s="127" t="str">
        <f>IF(ISERROR(Opérations!D29)=TRUE,"",Opérations!D29)</f>
        <v>Kind</v>
      </c>
      <c r="E29" s="47">
        <f>IF(ISERROR(Opérations!E29)=TRUE,"",Opérations!E29)</f>
        <v>8500</v>
      </c>
    </row>
    <row r="30" spans="2:5" ht="10.5" customHeight="1" hidden="1" thickTop="1">
      <c r="B30" s="11"/>
      <c r="C30" s="53"/>
      <c r="D30" s="32"/>
      <c r="E30" s="25"/>
    </row>
    <row r="31" spans="2:5" ht="27" customHeight="1" hidden="1" thickTop="1">
      <c r="B31" s="37" t="str">
        <f>IF(ISERROR(Opérations!B31)=TRUE,"",Opérations!B31)</f>
        <v>Abzug für Überschreitung des Grenzbetrages</v>
      </c>
      <c r="C31" s="88"/>
      <c r="D31" s="136" t="str">
        <f>IF(ISERROR(Opérations!D31)=TRUE,"",Opérations!D31)</f>
        <v>( -100 x 0  x 1 )</v>
      </c>
      <c r="E31" s="40">
        <f>IF(ISERROR(Opérations!E31)=TRUE,"",Opérations!E31)</f>
        <v>0</v>
      </c>
    </row>
    <row r="32" spans="2:5" ht="21.75" customHeight="1" thickBot="1" thickTop="1">
      <c r="B32" s="55" t="str">
        <f>IF(ISERROR(Opérations!B32)=TRUE,"",Opérations!B32)</f>
        <v>Auf Code 6.11 zu übertragender Betrag</v>
      </c>
      <c r="C32" s="54">
        <f>IF(ISERROR(Opérations!C32)=TRUE,"",Opérations!C32)</f>
        <v>1</v>
      </c>
      <c r="D32" s="55" t="str">
        <f>IF(ISERROR(Opérations!D32)=TRUE,"",Opérations!D32)</f>
        <v>Kind</v>
      </c>
      <c r="E32" s="35">
        <f>IF(ISERROR(Opérations!E32)=TRUE,Paramètres!B60,Opérations!E32)</f>
        <v>8500</v>
      </c>
    </row>
    <row r="33" spans="2:5" ht="21.75" customHeight="1" thickTop="1">
      <c r="B33" s="7"/>
      <c r="C33" s="22"/>
      <c r="D33" s="20"/>
      <c r="E33" s="20"/>
    </row>
    <row r="34" spans="2:5" ht="21.75" customHeight="1">
      <c r="B34" s="151">
        <f>IF(ISERROR(Opérations!#REF!)=TRUE,"",Opérations!#REF!)</f>
      </c>
      <c r="C34" s="151"/>
      <c r="D34" s="151"/>
      <c r="E34" s="151"/>
    </row>
    <row r="35" spans="2:5" ht="21.75" customHeight="1">
      <c r="B35" s="7">
        <f>IF(ISERROR(Opérations!#REF!)=TRUE,"",Opérations!#REF!)</f>
      </c>
      <c r="C35" s="99">
        <f>IF(ISERROR(Opérations!#REF!)=TRUE,"",Opérations!#REF!)</f>
      </c>
      <c r="E35" s="128">
        <f>IF(ISERROR(Opérations!#REF!)=TRUE,"",Opérations!#REF!)</f>
      </c>
    </row>
    <row r="36" spans="2:5" ht="21.75" customHeight="1">
      <c r="B36" s="7">
        <f>IF(ISERROR(Opérations!#REF!)=TRUE,"",Opérations!#REF!)</f>
      </c>
      <c r="C36" s="99">
        <f>IF(ISERROR(Opérations!#REF!)=TRUE,"",Opérations!#REF!)</f>
      </c>
      <c r="E36" s="128">
        <f>IF(ISERROR(Opérations!#REF!)=TRUE,"",Opérations!#REF!)</f>
      </c>
    </row>
    <row r="37" spans="2:5" ht="21.75" customHeight="1">
      <c r="B37" s="150">
        <f>IF(ISERROR(Opérations!#REF!)=TRUE,"",Opérations!#REF!)</f>
      </c>
      <c r="C37" s="150"/>
      <c r="D37" s="150"/>
      <c r="E37" s="150"/>
    </row>
    <row r="38" spans="2:5" ht="21.75" customHeight="1">
      <c r="B38" s="7">
        <f>IF(ISERROR(Opérations!#REF!)=TRUE,"",Opérations!#REF!)</f>
      </c>
      <c r="C38" s="43"/>
      <c r="D38" s="43"/>
      <c r="E38" s="103">
        <f>IF(ISERROR(Opérations!#REF!)=TRUE,"",Opérations!#REF!)</f>
      </c>
    </row>
    <row r="39" spans="2:5" ht="35.25" customHeight="1">
      <c r="B39" s="63"/>
      <c r="C39" s="64">
        <f>IF(ISERROR(Opérations!#REF!)=TRUE,"",Opérations!#REF!)</f>
      </c>
      <c r="D39" s="90">
        <f>IF(ISERROR(Opérations!#REF!)=TRUE,"",Opérations!#REF!)</f>
      </c>
      <c r="E39" s="63"/>
    </row>
    <row r="40" spans="2:5" ht="21.75" customHeight="1" thickBot="1">
      <c r="B40" s="45"/>
      <c r="C40" s="45"/>
      <c r="D40" s="62"/>
      <c r="E40" s="45"/>
    </row>
    <row r="41" ht="21.75" customHeight="1" thickTop="1"/>
  </sheetData>
  <sheetProtection formatRows="0" selectLockedCells="1"/>
  <mergeCells count="8">
    <mergeCell ref="B37:E37"/>
    <mergeCell ref="B34:E34"/>
    <mergeCell ref="B6:E6"/>
    <mergeCell ref="B3:D3"/>
    <mergeCell ref="B4:D4"/>
    <mergeCell ref="E3:E4"/>
    <mergeCell ref="B13:E13"/>
    <mergeCell ref="B16:D1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Murith Sarah</cp:lastModifiedBy>
  <cp:lastPrinted>2010-03-25T14:32:38Z</cp:lastPrinted>
  <dcterms:created xsi:type="dcterms:W3CDTF">2006-03-09T13:56:58Z</dcterms:created>
  <dcterms:modified xsi:type="dcterms:W3CDTF">2010-04-20T07:08:27Z</dcterms:modified>
  <cp:category/>
  <cp:version/>
  <cp:contentType/>
  <cp:contentStatus/>
</cp:coreProperties>
</file>